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8_{FD108795-A20F-4CE4-8623-6A1782F315CF}" xr6:coauthVersionLast="47" xr6:coauthVersionMax="47" xr10:uidLastSave="{00000000-0000-0000-0000-000000000000}"/>
  <bookViews>
    <workbookView xWindow="2355" yWindow="690" windowWidth="21045" windowHeight="14310" xr2:uid="{00000000-000D-0000-FFFF-FFFF00000000}"/>
  </bookViews>
  <sheets>
    <sheet name="Oct2024" sheetId="51" r:id="rId1"/>
  </sheets>
  <definedNames>
    <definedName name="_xlnm.Print_Area" localSheetId="0">'Oct2024'!$A$1:$K$179</definedName>
    <definedName name="_xlnm.Print_Titles" localSheetId="0">'Oct2024'!$1:$3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51" l="1"/>
  <c r="H14" i="51"/>
  <c r="H22" i="51"/>
  <c r="H31" i="51"/>
  <c r="H50" i="51"/>
  <c r="H56" i="51"/>
  <c r="H63" i="51"/>
  <c r="H70" i="51"/>
  <c r="H77" i="51"/>
  <c r="H88" i="51"/>
  <c r="H92" i="51"/>
  <c r="H101" i="51"/>
  <c r="H107" i="51"/>
  <c r="H119" i="51"/>
  <c r="H125" i="51"/>
  <c r="H130" i="51"/>
  <c r="H140" i="51"/>
  <c r="H149" i="51"/>
  <c r="H154" i="51"/>
  <c r="H159" i="51"/>
  <c r="H164" i="51"/>
  <c r="H169" i="51"/>
  <c r="H174" i="51"/>
  <c r="G174" i="51"/>
  <c r="G169" i="51"/>
  <c r="G164" i="51"/>
  <c r="G159" i="51"/>
  <c r="G154" i="51"/>
  <c r="G149" i="51"/>
  <c r="G140" i="51"/>
  <c r="G130" i="51"/>
  <c r="G125" i="51"/>
  <c r="G119" i="51"/>
  <c r="G107" i="51"/>
  <c r="G101" i="51"/>
  <c r="G92" i="51"/>
  <c r="G88" i="51"/>
  <c r="G77" i="51"/>
  <c r="G70" i="51"/>
  <c r="G63" i="51"/>
  <c r="G56" i="51"/>
  <c r="G50" i="51"/>
  <c r="G31" i="51"/>
  <c r="G22" i="51"/>
  <c r="G176" i="51" l="1"/>
  <c r="H176" i="51"/>
  <c r="H36" i="51"/>
  <c r="H178" i="51" s="1"/>
  <c r="G36" i="51"/>
  <c r="J176" i="51"/>
  <c r="J178" i="51" s="1"/>
  <c r="I148" i="51"/>
  <c r="I147" i="51"/>
  <c r="I146" i="51"/>
  <c r="I139" i="51"/>
  <c r="I138" i="51"/>
  <c r="I136" i="51"/>
  <c r="I133" i="51"/>
  <c r="I124" i="51"/>
  <c r="I113" i="51"/>
  <c r="I104" i="51"/>
  <c r="I96" i="51"/>
  <c r="I92" i="51"/>
  <c r="I86" i="51"/>
  <c r="I84" i="51"/>
  <c r="I81" i="51"/>
  <c r="I75" i="51"/>
  <c r="I68" i="51"/>
  <c r="I67" i="51"/>
  <c r="I61" i="51"/>
  <c r="I54" i="51"/>
  <c r="I53" i="51"/>
  <c r="I48" i="51"/>
  <c r="I46" i="51"/>
  <c r="I45" i="51"/>
  <c r="I41" i="51"/>
  <c r="I34" i="51"/>
  <c r="I20" i="51"/>
  <c r="I19" i="51"/>
  <c r="I12" i="51"/>
  <c r="G178" i="51" l="1"/>
  <c r="I159" i="51"/>
  <c r="I70" i="51"/>
  <c r="I22" i="51"/>
  <c r="I77" i="51"/>
  <c r="I56" i="51"/>
  <c r="I63" i="51"/>
  <c r="I17" i="51"/>
  <c r="I40" i="51"/>
  <c r="I157" i="51"/>
  <c r="I91" i="51"/>
  <c r="I134" i="51" l="1"/>
  <c r="I140" i="51"/>
  <c r="I117" i="51" l="1"/>
  <c r="I82" i="51"/>
  <c r="I100" i="51"/>
  <c r="I99" i="51"/>
  <c r="I98" i="51"/>
  <c r="I97" i="51"/>
  <c r="I83" i="51"/>
  <c r="I145" i="51"/>
  <c r="I144" i="51"/>
  <c r="I129" i="51"/>
  <c r="I123" i="51"/>
  <c r="I112" i="51"/>
  <c r="I111" i="51"/>
  <c r="I27" i="51"/>
  <c r="I26" i="51"/>
  <c r="I11" i="51"/>
  <c r="I8" i="51"/>
  <c r="I10" i="51"/>
  <c r="I106" i="51" l="1"/>
  <c r="I107" i="51"/>
  <c r="I101" i="51"/>
  <c r="I95" i="51"/>
  <c r="I88" i="51"/>
  <c r="I80" i="51"/>
  <c r="I154" i="51"/>
  <c r="I153" i="51"/>
  <c r="I143" i="51"/>
  <c r="I149" i="51"/>
  <c r="I43" i="51"/>
  <c r="I50" i="51"/>
  <c r="I128" i="51"/>
  <c r="I130" i="51"/>
  <c r="I122" i="51"/>
  <c r="I125" i="51"/>
  <c r="I110" i="51"/>
  <c r="I25" i="51"/>
  <c r="I7" i="51"/>
  <c r="I119" i="51" l="1"/>
  <c r="I14" i="51"/>
  <c r="I28" i="51" l="1"/>
  <c r="I31" i="51" l="1"/>
  <c r="I36" i="51" l="1"/>
</calcChain>
</file>

<file path=xl/sharedStrings.xml><?xml version="1.0" encoding="utf-8"?>
<sst xmlns="http://schemas.openxmlformats.org/spreadsheetml/2006/main" count="226" uniqueCount="224">
  <si>
    <t>Pledges</t>
  </si>
  <si>
    <t>Outreach Activities</t>
  </si>
  <si>
    <t>Major: Group 00  //  Minor: Special Income</t>
  </si>
  <si>
    <t>Christmas trees</t>
  </si>
  <si>
    <t>Major: Group 00  //  Minor: Rent and Services</t>
  </si>
  <si>
    <t>Major: Group 00  //  Minor: Inter-Fund Transfers</t>
  </si>
  <si>
    <t>Trans To/From Restricted</t>
  </si>
  <si>
    <t>Total Income</t>
  </si>
  <si>
    <t>Major: Programs  //  Minor: Outreach/Evangelism Progr</t>
  </si>
  <si>
    <t>Diocesan pledge</t>
  </si>
  <si>
    <t>Region IV pledge</t>
  </si>
  <si>
    <t>Diocesan Council</t>
  </si>
  <si>
    <t>Newcomer Greeting</t>
  </si>
  <si>
    <t>Advertising</t>
  </si>
  <si>
    <t>Outreach Activity Expense</t>
  </si>
  <si>
    <t>Special Events</t>
  </si>
  <si>
    <t>Major: Programs  //  Minor: Music Program</t>
  </si>
  <si>
    <t>Major: Programs  //  Minor: Christian Education Progr</t>
  </si>
  <si>
    <t>Major: Programs  //  Minor: Worship Program</t>
  </si>
  <si>
    <t>Worship Initiatives</t>
  </si>
  <si>
    <t>Major: Programs  //  Minor: Fellowship Program</t>
  </si>
  <si>
    <t>Beverages</t>
  </si>
  <si>
    <t>Major: Stewardship  //  Minor: Property/building</t>
  </si>
  <si>
    <t>Insurance</t>
  </si>
  <si>
    <t>Exterminator</t>
  </si>
  <si>
    <t>Contract Maintenance</t>
  </si>
  <si>
    <t>Facility Improvements</t>
  </si>
  <si>
    <t>Capital Improvements/HVAC</t>
  </si>
  <si>
    <t>Major: Stewardship  //  Minor: Fund raising expenses</t>
  </si>
  <si>
    <t>Christmas tree expenses</t>
  </si>
  <si>
    <t>Major: Stewardship  //  Minor: Utilities</t>
  </si>
  <si>
    <t>Gas</t>
  </si>
  <si>
    <t>Electricity</t>
  </si>
  <si>
    <t>Water</t>
  </si>
  <si>
    <t>Sewer</t>
  </si>
  <si>
    <t>Major: Staff Compensation  //  Minor: Other rector expenses</t>
  </si>
  <si>
    <t>Major: Staff Compensation  //  Minor: Rector</t>
  </si>
  <si>
    <t>Rector Salary</t>
  </si>
  <si>
    <t>Rector Housing Allowance</t>
  </si>
  <si>
    <t>Rector SECA Contr</t>
  </si>
  <si>
    <t>Rector Pension</t>
  </si>
  <si>
    <t>Rector Continuing Educ</t>
  </si>
  <si>
    <t>Rector Prof Expense</t>
  </si>
  <si>
    <t>Major: Staff Compensation  //  Minor: Music Director</t>
  </si>
  <si>
    <t>Music Director Salary</t>
  </si>
  <si>
    <t>Music Director FICA</t>
  </si>
  <si>
    <t>Major: Staff Compensation  //  Minor: Church Manager</t>
  </si>
  <si>
    <t>Church Manager Salary</t>
  </si>
  <si>
    <t>Church Manager FICA</t>
  </si>
  <si>
    <t>Major: Staff Compensation  //  Minor: Other Staff</t>
  </si>
  <si>
    <t>Bookkeeping/Acct Services</t>
  </si>
  <si>
    <t>Payroll Service Contract</t>
  </si>
  <si>
    <t>Major: Administration  //  Minor: General office expenses</t>
  </si>
  <si>
    <t>Postage</t>
  </si>
  <si>
    <t>Major: Administration  //  Minor: Communications</t>
  </si>
  <si>
    <t>Major: Administration  //  Minor: Other admin expenses</t>
  </si>
  <si>
    <t>Audit</t>
  </si>
  <si>
    <t>Pledge Envelopes</t>
  </si>
  <si>
    <t>Total Expense</t>
  </si>
  <si>
    <t>Altar Guild</t>
  </si>
  <si>
    <t>INCOME</t>
  </si>
  <si>
    <t>EXPENSE</t>
  </si>
  <si>
    <t>Email &amp; Web Hosting</t>
  </si>
  <si>
    <t>Church of St. Clement</t>
  </si>
  <si>
    <t>Major: Group 00 // Minor: Offerings</t>
  </si>
  <si>
    <t>Rector Life Ins/LTD</t>
  </si>
  <si>
    <t>Income Less Expense</t>
  </si>
  <si>
    <t>Korean Congregation</t>
  </si>
  <si>
    <t>Staff Computer</t>
  </si>
  <si>
    <t>Flowers</t>
  </si>
  <si>
    <t>Bank Interest on Checking</t>
  </si>
  <si>
    <t>Books &amp; Publications</t>
  </si>
  <si>
    <t>YTD - % of budget</t>
  </si>
  <si>
    <t>Telephone &amp; Internet</t>
  </si>
  <si>
    <t>Unrestricted Memorial Gifts</t>
  </si>
  <si>
    <t>Diocesan Grants</t>
  </si>
  <si>
    <t>Gain/Loss on TToF Account</t>
  </si>
  <si>
    <t>Annual Payout / ToTF</t>
  </si>
  <si>
    <t>Youth Education</t>
  </si>
  <si>
    <t>Office Supplies</t>
  </si>
  <si>
    <t>Non-Pledge Givers</t>
  </si>
  <si>
    <t>Prior Year Pledge</t>
  </si>
  <si>
    <t>Loose Plate Offerings</t>
  </si>
  <si>
    <t>Special / Seasonal Offerings</t>
  </si>
  <si>
    <t xml:space="preserve">Day School Contribution </t>
  </si>
  <si>
    <t>Bethel Congregation</t>
  </si>
  <si>
    <t>Other Facility Use</t>
  </si>
  <si>
    <t>Special Donations / Gifts</t>
  </si>
  <si>
    <t>Awards</t>
  </si>
  <si>
    <t>Parish Meals</t>
  </si>
  <si>
    <t>Nursery Attendant / Contract</t>
  </si>
  <si>
    <t>Stormwater Fee</t>
  </si>
  <si>
    <t>Trash Removal</t>
  </si>
  <si>
    <t>Seminarian</t>
  </si>
  <si>
    <t>Supply Clergy</t>
  </si>
  <si>
    <t>Rector Health Insurance</t>
  </si>
  <si>
    <t>Rector Dental Insurance</t>
  </si>
  <si>
    <t>Nursery Attendant / Payroll</t>
  </si>
  <si>
    <t>Workers' Comp Insurance</t>
  </si>
  <si>
    <t>FICA Accounting Services</t>
  </si>
  <si>
    <t>FICA Nursery Attendant</t>
  </si>
  <si>
    <t>Copier Rental Maintenance</t>
  </si>
  <si>
    <t>Supply Organist</t>
  </si>
  <si>
    <t>Grounds Maintenance</t>
  </si>
  <si>
    <t>Maintenance/Repair</t>
  </si>
  <si>
    <t>Paper Products</t>
  </si>
  <si>
    <t>Adult Education</t>
  </si>
  <si>
    <t>Organ / Piano Maintenance</t>
  </si>
  <si>
    <t>Outreach Support to Outside Orgs</t>
  </si>
  <si>
    <t>New Website Development and Launch</t>
  </si>
  <si>
    <t>Legal/Accounting Fees</t>
  </si>
  <si>
    <t>MIdAtlantic Summer Seminarian</t>
  </si>
  <si>
    <t>Shrinemont and other Retreats</t>
  </si>
  <si>
    <t>Other Music</t>
  </si>
  <si>
    <t>Music sheets/permissions</t>
  </si>
  <si>
    <t>Vestry (Retreat, Thank yous)</t>
  </si>
  <si>
    <t>Kids worship (bags etc)</t>
  </si>
  <si>
    <t>YTD - End of Apr 2023</t>
  </si>
  <si>
    <t>Custodian Salary</t>
  </si>
  <si>
    <t>Custodian FICA</t>
  </si>
  <si>
    <t>Head Custodian Salary</t>
  </si>
  <si>
    <t>Head Custodian FICA</t>
  </si>
  <si>
    <t>Facilities Manager Salary</t>
  </si>
  <si>
    <t>Facilities Manager FICA</t>
  </si>
  <si>
    <t>40050C</t>
  </si>
  <si>
    <t>40300C</t>
  </si>
  <si>
    <t>40100C</t>
  </si>
  <si>
    <t>40150C</t>
  </si>
  <si>
    <t>40350C</t>
  </si>
  <si>
    <t>40250C</t>
  </si>
  <si>
    <t>40200C</t>
  </si>
  <si>
    <t>42050C</t>
  </si>
  <si>
    <t>32250C</t>
  </si>
  <si>
    <t>42400C</t>
  </si>
  <si>
    <t>42100C</t>
  </si>
  <si>
    <t>42200C</t>
  </si>
  <si>
    <t>42350C</t>
  </si>
  <si>
    <t>43000C</t>
  </si>
  <si>
    <t>73100C</t>
  </si>
  <si>
    <t>73050C</t>
  </si>
  <si>
    <t>73200C</t>
  </si>
  <si>
    <t>73150C</t>
  </si>
  <si>
    <t>75050C</t>
  </si>
  <si>
    <t>75200C</t>
  </si>
  <si>
    <t>75150C</t>
  </si>
  <si>
    <t>75100C</t>
  </si>
  <si>
    <t>75250C</t>
  </si>
  <si>
    <t>72100C</t>
  </si>
  <si>
    <t>72050C</t>
  </si>
  <si>
    <t>72150C</t>
  </si>
  <si>
    <t>71250C</t>
  </si>
  <si>
    <t>71150C</t>
  </si>
  <si>
    <t>71050C</t>
  </si>
  <si>
    <t>71200C</t>
  </si>
  <si>
    <t>71300C</t>
  </si>
  <si>
    <t>71100C</t>
  </si>
  <si>
    <t>71350C</t>
  </si>
  <si>
    <t>71400C</t>
  </si>
  <si>
    <t>74150C</t>
  </si>
  <si>
    <t>74100C</t>
  </si>
  <si>
    <t>74200C</t>
  </si>
  <si>
    <t>74050C</t>
  </si>
  <si>
    <t>41200C</t>
  </si>
  <si>
    <t>41250C</t>
  </si>
  <si>
    <t>41050C</t>
  </si>
  <si>
    <t>41100C</t>
  </si>
  <si>
    <t>81100C</t>
  </si>
  <si>
    <t>81400C</t>
  </si>
  <si>
    <t>81200C</t>
  </si>
  <si>
    <t>81300C</t>
  </si>
  <si>
    <t>81150C</t>
  </si>
  <si>
    <t>81350C</t>
  </si>
  <si>
    <t>81250C</t>
  </si>
  <si>
    <t>81050C</t>
  </si>
  <si>
    <t>63100C</t>
  </si>
  <si>
    <t>63050C</t>
  </si>
  <si>
    <t>63250C</t>
  </si>
  <si>
    <t>63255C</t>
  </si>
  <si>
    <t>63400C</t>
  </si>
  <si>
    <t>63410C</t>
  </si>
  <si>
    <t>63300C</t>
  </si>
  <si>
    <t>63310C</t>
  </si>
  <si>
    <t>62100C</t>
  </si>
  <si>
    <t>62050C</t>
  </si>
  <si>
    <t>62150C</t>
  </si>
  <si>
    <t>80550C</t>
  </si>
  <si>
    <t>80250C</t>
  </si>
  <si>
    <t>80050C</t>
  </si>
  <si>
    <t>80400C</t>
  </si>
  <si>
    <t>80200C</t>
  </si>
  <si>
    <t>80150C</t>
  </si>
  <si>
    <t>80300C</t>
  </si>
  <si>
    <t>80100C</t>
  </si>
  <si>
    <t>83100C</t>
  </si>
  <si>
    <t>83050C</t>
  </si>
  <si>
    <t>64100C</t>
  </si>
  <si>
    <t>64050C</t>
  </si>
  <si>
    <t>64300C</t>
  </si>
  <si>
    <t>64250C</t>
  </si>
  <si>
    <t>64200C</t>
  </si>
  <si>
    <t>64150C</t>
  </si>
  <si>
    <t>65150C</t>
  </si>
  <si>
    <t>65050C</t>
  </si>
  <si>
    <t>61250C</t>
  </si>
  <si>
    <t>61400C</t>
  </si>
  <si>
    <t>61100C</t>
  </si>
  <si>
    <t>61350C</t>
  </si>
  <si>
    <t>61200C</t>
  </si>
  <si>
    <t>61300C</t>
  </si>
  <si>
    <t>61050C</t>
  </si>
  <si>
    <t>61150C</t>
  </si>
  <si>
    <t>82300C</t>
  </si>
  <si>
    <t>82100C</t>
  </si>
  <si>
    <t>82050C</t>
  </si>
  <si>
    <t>82250C</t>
  </si>
  <si>
    <t>82200C</t>
  </si>
  <si>
    <t>82150C</t>
  </si>
  <si>
    <t>Actual - Oct 2024</t>
  </si>
  <si>
    <t>Computer Support/quick</t>
  </si>
  <si>
    <t>Cleaning service/supplies</t>
  </si>
  <si>
    <t>2025 Draft</t>
  </si>
  <si>
    <t>Major: Staff Compensation  //  Minor: Head Custodian Angel</t>
  </si>
  <si>
    <t>Major: Staff Compensation  //  Minor: Custodian Josmar</t>
  </si>
  <si>
    <t>Major: Staff Compensation  //  Minor: Custodian Edgar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</si>
</sst>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$-409]* #,##0.00_);_([$$-409]* \(#,##0.00\);_([$$-409]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7C1F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14" applyNumberFormat="0" applyFill="0" applyAlignment="0" applyProtection="0"/>
  </cellStyleXfs>
  <cellXfs count="95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39" fontId="3" fillId="0" borderId="1" xfId="0" applyNumberFormat="1" applyFont="1" applyBorder="1"/>
    <xf numFmtId="4" fontId="3" fillId="0" borderId="1" xfId="0" applyNumberFormat="1" applyFont="1" applyBorder="1"/>
    <xf numFmtId="39" fontId="3" fillId="0" borderId="6" xfId="0" applyNumberFormat="1" applyFont="1" applyBorder="1"/>
    <xf numFmtId="39" fontId="3" fillId="0" borderId="5" xfId="0" applyNumberFormat="1" applyFont="1" applyBorder="1"/>
    <xf numFmtId="39" fontId="3" fillId="0" borderId="2" xfId="0" applyNumberFormat="1" applyFont="1" applyBorder="1"/>
    <xf numFmtId="39" fontId="2" fillId="0" borderId="3" xfId="0" applyNumberFormat="1" applyFont="1" applyBorder="1"/>
    <xf numFmtId="39" fontId="3" fillId="0" borderId="7" xfId="0" applyNumberFormat="1" applyFont="1" applyBorder="1"/>
    <xf numFmtId="39" fontId="3" fillId="0" borderId="11" xfId="0" applyNumberFormat="1" applyFont="1" applyBorder="1"/>
    <xf numFmtId="39" fontId="2" fillId="0" borderId="10" xfId="0" applyNumberFormat="1" applyFont="1" applyBorder="1"/>
    <xf numFmtId="39" fontId="2" fillId="0" borderId="4" xfId="0" applyNumberFormat="1" applyFont="1" applyBorder="1"/>
    <xf numFmtId="0" fontId="3" fillId="0" borderId="6" xfId="0" applyFont="1" applyBorder="1"/>
    <xf numFmtId="39" fontId="3" fillId="0" borderId="8" xfId="0" applyNumberFormat="1" applyFont="1" applyBorder="1"/>
    <xf numFmtId="39" fontId="2" fillId="0" borderId="1" xfId="0" applyNumberFormat="1" applyFont="1" applyBorder="1"/>
    <xf numFmtId="0" fontId="3" fillId="0" borderId="3" xfId="0" applyFont="1" applyBorder="1"/>
    <xf numFmtId="39" fontId="3" fillId="0" borderId="3" xfId="0" applyNumberFormat="1" applyFont="1" applyBorder="1"/>
    <xf numFmtId="39" fontId="2" fillId="0" borderId="12" xfId="0" applyNumberFormat="1" applyFont="1" applyBorder="1"/>
    <xf numFmtId="0" fontId="3" fillId="0" borderId="7" xfId="0" applyFont="1" applyBorder="1"/>
    <xf numFmtId="39" fontId="3" fillId="0" borderId="9" xfId="0" applyNumberFormat="1" applyFont="1" applyBorder="1"/>
    <xf numFmtId="0" fontId="0" fillId="0" borderId="1" xfId="0" applyBorder="1"/>
    <xf numFmtId="39" fontId="2" fillId="2" borderId="1" xfId="0" applyNumberFormat="1" applyFont="1" applyFill="1" applyBorder="1"/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39" fontId="1" fillId="0" borderId="3" xfId="0" applyNumberFormat="1" applyFont="1" applyBorder="1"/>
    <xf numFmtId="0" fontId="3" fillId="3" borderId="1" xfId="0" applyFont="1" applyFill="1" applyBorder="1"/>
    <xf numFmtId="39" fontId="3" fillId="3" borderId="1" xfId="0" applyNumberFormat="1" applyFont="1" applyFill="1" applyBorder="1"/>
    <xf numFmtId="0" fontId="2" fillId="3" borderId="1" xfId="0" applyFont="1" applyFill="1" applyBorder="1"/>
    <xf numFmtId="0" fontId="3" fillId="3" borderId="1" xfId="0" applyFont="1" applyFill="1" applyBorder="1" applyAlignment="1">
      <alignment wrapText="1"/>
    </xf>
    <xf numFmtId="9" fontId="3" fillId="3" borderId="1" xfId="0" applyNumberFormat="1" applyFont="1" applyFill="1" applyBorder="1"/>
    <xf numFmtId="9" fontId="3" fillId="3" borderId="1" xfId="0" applyNumberFormat="1" applyFont="1" applyFill="1" applyBorder="1" applyAlignment="1">
      <alignment horizontal="right"/>
    </xf>
    <xf numFmtId="9" fontId="0" fillId="3" borderId="1" xfId="0" quotePrefix="1" applyNumberFormat="1" applyFill="1" applyBorder="1" applyAlignment="1">
      <alignment horizontal="right"/>
    </xf>
    <xf numFmtId="39" fontId="3" fillId="3" borderId="8" xfId="0" applyNumberFormat="1" applyFont="1" applyFill="1" applyBorder="1"/>
    <xf numFmtId="39" fontId="3" fillId="3" borderId="3" xfId="0" applyNumberFormat="1" applyFont="1" applyFill="1" applyBorder="1"/>
    <xf numFmtId="9" fontId="3" fillId="3" borderId="13" xfId="0" applyNumberFormat="1" applyFont="1" applyFill="1" applyBorder="1"/>
    <xf numFmtId="9" fontId="3" fillId="3" borderId="6" xfId="0" applyNumberFormat="1" applyFont="1" applyFill="1" applyBorder="1"/>
    <xf numFmtId="0" fontId="1" fillId="4" borderId="1" xfId="0" applyFont="1" applyFill="1" applyBorder="1" applyAlignment="1">
      <alignment wrapText="1"/>
    </xf>
    <xf numFmtId="4" fontId="1" fillId="4" borderId="1" xfId="0" applyNumberFormat="1" applyFont="1" applyFill="1" applyBorder="1"/>
    <xf numFmtId="9" fontId="3" fillId="3" borderId="3" xfId="0" applyNumberFormat="1" applyFont="1" applyFill="1" applyBorder="1"/>
    <xf numFmtId="0" fontId="3" fillId="0" borderId="3" xfId="0" applyFont="1" applyBorder="1" applyAlignment="1">
      <alignment wrapText="1"/>
    </xf>
    <xf numFmtId="4" fontId="1" fillId="4" borderId="3" xfId="0" applyNumberFormat="1" applyFont="1" applyFill="1" applyBorder="1"/>
    <xf numFmtId="0" fontId="3" fillId="0" borderId="10" xfId="0" applyFont="1" applyBorder="1"/>
    <xf numFmtId="0" fontId="3" fillId="0" borderId="16" xfId="0" applyFont="1" applyBorder="1"/>
    <xf numFmtId="0" fontId="3" fillId="0" borderId="16" xfId="0" applyFont="1" applyBorder="1" applyAlignment="1">
      <alignment horizontal="left"/>
    </xf>
    <xf numFmtId="39" fontId="0" fillId="0" borderId="2" xfId="0" applyNumberFormat="1" applyBorder="1"/>
    <xf numFmtId="39" fontId="0" fillId="0" borderId="3" xfId="0" applyNumberFormat="1" applyBorder="1"/>
    <xf numFmtId="4" fontId="1" fillId="4" borderId="1" xfId="0" applyNumberFormat="1" applyFont="1" applyFill="1" applyBorder="1" applyAlignment="1">
      <alignment wrapText="1"/>
    </xf>
    <xf numFmtId="39" fontId="1" fillId="4" borderId="1" xfId="0" applyNumberFormat="1" applyFont="1" applyFill="1" applyBorder="1"/>
    <xf numFmtId="4" fontId="1" fillId="4" borderId="6" xfId="0" applyNumberFormat="1" applyFont="1" applyFill="1" applyBorder="1"/>
    <xf numFmtId="4" fontId="1" fillId="4" borderId="1" xfId="0" applyNumberFormat="1" applyFont="1" applyFill="1" applyBorder="1" applyAlignment="1">
      <alignment horizontal="right"/>
    </xf>
    <xf numFmtId="0" fontId="1" fillId="4" borderId="1" xfId="0" applyFont="1" applyFill="1" applyBorder="1"/>
    <xf numFmtId="0" fontId="0" fillId="0" borderId="6" xfId="0" applyBorder="1"/>
    <xf numFmtId="0" fontId="3" fillId="0" borderId="6" xfId="0" applyFont="1" applyBorder="1" applyAlignment="1">
      <alignment wrapText="1"/>
    </xf>
    <xf numFmtId="0" fontId="2" fillId="5" borderId="1" xfId="0" applyFont="1" applyFill="1" applyBorder="1"/>
    <xf numFmtId="0" fontId="3" fillId="5" borderId="1" xfId="0" applyFont="1" applyFill="1" applyBorder="1"/>
    <xf numFmtId="39" fontId="3" fillId="5" borderId="1" xfId="0" applyNumberFormat="1" applyFont="1" applyFill="1" applyBorder="1"/>
    <xf numFmtId="4" fontId="1" fillId="5" borderId="1" xfId="0" applyNumberFormat="1" applyFont="1" applyFill="1" applyBorder="1"/>
    <xf numFmtId="0" fontId="1" fillId="5" borderId="1" xfId="0" applyFont="1" applyFill="1" applyBorder="1"/>
    <xf numFmtId="0" fontId="3" fillId="5" borderId="1" xfId="0" applyFont="1" applyFill="1" applyBorder="1" applyAlignment="1">
      <alignment wrapText="1"/>
    </xf>
    <xf numFmtId="39" fontId="1" fillId="5" borderId="1" xfId="0" applyNumberFormat="1" applyFont="1" applyFill="1" applyBorder="1"/>
    <xf numFmtId="0" fontId="1" fillId="5" borderId="1" xfId="0" applyFont="1" applyFill="1" applyBorder="1" applyAlignment="1">
      <alignment wrapText="1"/>
    </xf>
    <xf numFmtId="0" fontId="3" fillId="2" borderId="1" xfId="0" applyFont="1" applyFill="1" applyBorder="1"/>
    <xf numFmtId="0" fontId="3" fillId="4" borderId="1" xfId="0" applyFont="1" applyFill="1" applyBorder="1"/>
    <xf numFmtId="0" fontId="1" fillId="3" borderId="1" xfId="0" applyFont="1" applyFill="1" applyBorder="1" applyAlignment="1">
      <alignment wrapText="1"/>
    </xf>
    <xf numFmtId="39" fontId="2" fillId="3" borderId="1" xfId="0" applyNumberFormat="1" applyFont="1" applyFill="1" applyBorder="1"/>
    <xf numFmtId="39" fontId="1" fillId="3" borderId="1" xfId="0" applyNumberFormat="1" applyFont="1" applyFill="1" applyBorder="1" applyAlignment="1">
      <alignment wrapText="1"/>
    </xf>
    <xf numFmtId="39" fontId="2" fillId="4" borderId="1" xfId="0" applyNumberFormat="1" applyFont="1" applyFill="1" applyBorder="1"/>
    <xf numFmtId="39" fontId="2" fillId="5" borderId="3" xfId="0" applyNumberFormat="1" applyFont="1" applyFill="1" applyBorder="1"/>
    <xf numFmtId="9" fontId="3" fillId="5" borderId="1" xfId="0" applyNumberFormat="1" applyFont="1" applyFill="1" applyBorder="1"/>
    <xf numFmtId="0" fontId="2" fillId="4" borderId="1" xfId="0" applyFont="1" applyFill="1" applyBorder="1"/>
    <xf numFmtId="164" fontId="3" fillId="4" borderId="1" xfId="0" applyNumberFormat="1" applyFont="1" applyFill="1" applyBorder="1"/>
    <xf numFmtId="164" fontId="1" fillId="4" borderId="3" xfId="0" applyNumberFormat="1" applyFont="1" applyFill="1" applyBorder="1"/>
    <xf numFmtId="164" fontId="3" fillId="5" borderId="1" xfId="0" applyNumberFormat="1" applyFont="1" applyFill="1" applyBorder="1"/>
    <xf numFmtId="164" fontId="3" fillId="4" borderId="11" xfId="0" applyNumberFormat="1" applyFont="1" applyFill="1" applyBorder="1"/>
    <xf numFmtId="164" fontId="1" fillId="4" borderId="1" xfId="0" applyNumberFormat="1" applyFont="1" applyFill="1" applyBorder="1"/>
    <xf numFmtId="164" fontId="3" fillId="4" borderId="6" xfId="0" applyNumberFormat="1" applyFont="1" applyFill="1" applyBorder="1"/>
    <xf numFmtId="164" fontId="1" fillId="4" borderId="17" xfId="0" applyNumberFormat="1" applyFont="1" applyFill="1" applyBorder="1"/>
    <xf numFmtId="164" fontId="3" fillId="4" borderId="8" xfId="0" applyNumberFormat="1" applyFont="1" applyFill="1" applyBorder="1"/>
    <xf numFmtId="164" fontId="2" fillId="4" borderId="1" xfId="0" applyNumberFormat="1" applyFont="1" applyFill="1" applyBorder="1"/>
    <xf numFmtId="164" fontId="3" fillId="4" borderId="3" xfId="0" applyNumberFormat="1" applyFont="1" applyFill="1" applyBorder="1"/>
    <xf numFmtId="164" fontId="1" fillId="5" borderId="1" xfId="0" applyNumberFormat="1" applyFont="1" applyFill="1" applyBorder="1"/>
    <xf numFmtId="164" fontId="3" fillId="4" borderId="7" xfId="0" applyNumberFormat="1" applyFont="1" applyFill="1" applyBorder="1"/>
    <xf numFmtId="164" fontId="0" fillId="4" borderId="1" xfId="0" applyNumberFormat="1" applyFill="1" applyBorder="1"/>
    <xf numFmtId="164" fontId="3" fillId="5" borderId="3" xfId="0" applyNumberFormat="1" applyFont="1" applyFill="1" applyBorder="1"/>
    <xf numFmtId="164" fontId="1" fillId="4" borderId="1" xfId="0" applyNumberFormat="1" applyFont="1" applyFill="1" applyBorder="1" applyAlignment="1">
      <alignment wrapText="1"/>
    </xf>
    <xf numFmtId="164" fontId="5" fillId="4" borderId="6" xfId="0" applyNumberFormat="1" applyFont="1" applyFill="1" applyBorder="1"/>
    <xf numFmtId="0" fontId="0" fillId="2" borderId="1" xfId="0" applyFill="1" applyBorder="1"/>
    <xf numFmtId="0" fontId="3" fillId="0" borderId="7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0" fillId="0" borderId="0" xfId="0"/>
  </cellXfs>
  <cellStyles count="2">
    <cellStyle name="Heading 3" xfId="1" builtinId="18" customBuiltin="1"/>
    <cellStyle name="Normal" xfId="0" builtinId="0"/>
  </cellStyles>
  <dxfs count="0"/>
  <tableStyles count="0" defaultTableStyle="TableStyleMedium2" defaultPivotStyle="PivotStyleLight16"/>
  <colors>
    <mruColors>
      <color rgb="FFE7C1F5"/>
      <color rgb="FFF890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68D27-A27F-4FBF-B20C-B3CC8ADA856A}">
  <dimension ref="A1:N178"/>
  <sheetViews>
    <sheetView tabSelected="1" zoomScaleNormal="100" zoomScaleSheetLayoutView="90" workbookViewId="0">
      <selection activeCell="N12" sqref="N12"/>
    </sheetView>
  </sheetViews>
  <sheetFormatPr defaultColWidth="9.140625" defaultRowHeight="15" x14ac:dyDescent="0.25"/>
  <cols>
    <col min="1" max="1" width="4.5703125" style="4" customWidth="1"/>
    <col min="2" max="2" width="7.85546875" style="4" customWidth="1"/>
    <col min="3" max="5" width="9.140625" style="4"/>
    <col min="6" max="6" width="11.42578125" style="4" customWidth="1"/>
    <col min="7" max="7" width="16.42578125" style="4" customWidth="1"/>
    <col min="8" max="8" width="12.140625" style="4" hidden="1" customWidth="1"/>
    <col min="9" max="9" width="10.7109375" style="29" hidden="1" customWidth="1"/>
    <col min="10" max="10" width="12.28515625" style="54" hidden="1" customWidth="1"/>
    <col min="11" max="16384" width="9.140625" style="4"/>
  </cols>
  <sheetData>
    <row r="1" spans="1:10" ht="30" x14ac:dyDescent="0.25">
      <c r="A1" s="3" t="s">
        <v>63</v>
      </c>
      <c r="B1" s="3"/>
      <c r="C1" s="3"/>
      <c r="D1" s="3"/>
      <c r="E1" s="3"/>
      <c r="F1" s="3"/>
      <c r="G1" s="54" t="s">
        <v>220</v>
      </c>
      <c r="H1" s="2" t="s">
        <v>217</v>
      </c>
      <c r="I1" s="67" t="s">
        <v>72</v>
      </c>
      <c r="J1" s="40" t="s">
        <v>117</v>
      </c>
    </row>
    <row r="2" spans="1:10" x14ac:dyDescent="0.25">
      <c r="A2" s="1"/>
      <c r="B2" s="3"/>
      <c r="C2" s="3"/>
      <c r="D2" s="3"/>
      <c r="E2" s="3"/>
      <c r="F2" s="3"/>
      <c r="G2" s="73"/>
      <c r="H2" s="3"/>
      <c r="I2" s="31"/>
      <c r="J2" s="41"/>
    </row>
    <row r="3" spans="1:10" x14ac:dyDescent="0.25">
      <c r="A3" s="1"/>
      <c r="G3" s="66"/>
      <c r="H3" s="5"/>
      <c r="I3" s="32"/>
      <c r="J3" s="50"/>
    </row>
    <row r="4" spans="1:10" x14ac:dyDescent="0.25">
      <c r="A4" s="3"/>
      <c r="G4" s="66"/>
      <c r="H4" s="5"/>
      <c r="I4" s="32"/>
      <c r="J4" s="50"/>
    </row>
    <row r="5" spans="1:10" x14ac:dyDescent="0.25">
      <c r="A5" s="57" t="s">
        <v>60</v>
      </c>
      <c r="B5" s="58"/>
      <c r="C5" s="58"/>
      <c r="D5" s="58"/>
      <c r="E5" s="58"/>
      <c r="F5" s="58"/>
      <c r="G5" s="66"/>
      <c r="H5" s="6"/>
      <c r="I5" s="30"/>
      <c r="J5" s="41"/>
    </row>
    <row r="6" spans="1:10" s="58" customFormat="1" x14ac:dyDescent="0.25">
      <c r="B6" s="57" t="s">
        <v>64</v>
      </c>
      <c r="H6" s="59"/>
      <c r="I6" s="59"/>
      <c r="J6" s="60"/>
    </row>
    <row r="7" spans="1:10" x14ac:dyDescent="0.25">
      <c r="C7" s="4" t="s">
        <v>0</v>
      </c>
      <c r="F7" s="4" t="s">
        <v>124</v>
      </c>
      <c r="G7" s="74">
        <v>175000</v>
      </c>
      <c r="H7" s="6">
        <v>15261</v>
      </c>
      <c r="I7" s="33" t="e">
        <f>+#REF!/#REF!</f>
        <v>#REF!</v>
      </c>
      <c r="J7" s="41"/>
    </row>
    <row r="8" spans="1:10" x14ac:dyDescent="0.25">
      <c r="C8" s="4" t="s">
        <v>80</v>
      </c>
      <c r="F8" s="4" t="s">
        <v>125</v>
      </c>
      <c r="G8" s="74">
        <v>10000</v>
      </c>
      <c r="H8" s="7">
        <v>250</v>
      </c>
      <c r="I8" s="35" t="e">
        <f>+#REF!/#REF!</f>
        <v>#REF!</v>
      </c>
      <c r="J8" s="41"/>
    </row>
    <row r="9" spans="1:10" x14ac:dyDescent="0.25">
      <c r="C9" s="4" t="s">
        <v>81</v>
      </c>
      <c r="F9" s="4" t="s">
        <v>126</v>
      </c>
      <c r="G9" s="74">
        <v>0</v>
      </c>
      <c r="H9" s="6"/>
      <c r="I9" s="33">
        <v>0</v>
      </c>
      <c r="J9" s="41"/>
    </row>
    <row r="10" spans="1:10" x14ac:dyDescent="0.25">
      <c r="C10" s="4" t="s">
        <v>82</v>
      </c>
      <c r="F10" s="4" t="s">
        <v>127</v>
      </c>
      <c r="G10" s="74">
        <v>8000</v>
      </c>
      <c r="H10" s="8">
        <v>197.05</v>
      </c>
      <c r="I10" s="33" t="e">
        <f>+#REF!/#REF!</f>
        <v>#REF!</v>
      </c>
      <c r="J10" s="41"/>
    </row>
    <row r="11" spans="1:10" x14ac:dyDescent="0.25">
      <c r="C11" s="4" t="s">
        <v>69</v>
      </c>
      <c r="F11" s="4" t="s">
        <v>128</v>
      </c>
      <c r="G11" s="74">
        <v>1000</v>
      </c>
      <c r="H11" s="13"/>
      <c r="I11" s="34" t="e">
        <f>+#REF!/#REF!</f>
        <v>#REF!</v>
      </c>
      <c r="J11" s="51"/>
    </row>
    <row r="12" spans="1:10" x14ac:dyDescent="0.25">
      <c r="C12" s="24" t="s">
        <v>83</v>
      </c>
      <c r="F12" s="4" t="s">
        <v>130</v>
      </c>
      <c r="G12" s="74">
        <v>18000</v>
      </c>
      <c r="H12" s="6">
        <v>500</v>
      </c>
      <c r="I12" s="33" t="e">
        <f>+#REF!/#REF!</f>
        <v>#REF!</v>
      </c>
      <c r="J12" s="41"/>
    </row>
    <row r="13" spans="1:10" ht="15.75" thickBot="1" x14ac:dyDescent="0.3">
      <c r="C13" s="4" t="s">
        <v>1</v>
      </c>
      <c r="F13" s="4" t="s">
        <v>129</v>
      </c>
      <c r="G13" s="74">
        <v>0</v>
      </c>
      <c r="H13" s="10"/>
      <c r="I13" s="33">
        <v>0</v>
      </c>
      <c r="J13" s="41"/>
    </row>
    <row r="14" spans="1:10" x14ac:dyDescent="0.25">
      <c r="G14" s="75">
        <f>SUM(G7:G13)</f>
        <v>212000</v>
      </c>
      <c r="H14" s="11">
        <f>SUM(H7:H13)</f>
        <v>16208.05</v>
      </c>
      <c r="I14" s="33" t="e">
        <f>+#REF!/#REF!</f>
        <v>#REF!</v>
      </c>
      <c r="J14" s="41"/>
    </row>
    <row r="15" spans="1:10" x14ac:dyDescent="0.25">
      <c r="G15" s="74"/>
      <c r="H15" s="6"/>
      <c r="I15" s="30"/>
      <c r="J15" s="41"/>
    </row>
    <row r="16" spans="1:10" s="58" customFormat="1" x14ac:dyDescent="0.25">
      <c r="A16" s="61"/>
      <c r="B16" s="61" t="s">
        <v>2</v>
      </c>
      <c r="G16" s="76"/>
      <c r="H16" s="59"/>
      <c r="I16" s="59"/>
      <c r="J16" s="60"/>
    </row>
    <row r="17" spans="1:10" x14ac:dyDescent="0.25">
      <c r="C17" s="4" t="s">
        <v>3</v>
      </c>
      <c r="F17" s="4" t="s">
        <v>164</v>
      </c>
      <c r="G17" s="74">
        <v>50000</v>
      </c>
      <c r="H17" s="6"/>
      <c r="I17" s="33" t="e">
        <f>+#REF!/#REF!</f>
        <v>#REF!</v>
      </c>
      <c r="J17" s="41"/>
    </row>
    <row r="18" spans="1:10" x14ac:dyDescent="0.25">
      <c r="C18" s="24" t="s">
        <v>75</v>
      </c>
      <c r="F18" s="4" t="s">
        <v>165</v>
      </c>
      <c r="G18" s="85">
        <v>5000</v>
      </c>
      <c r="H18" s="12"/>
      <c r="I18" s="33">
        <v>0</v>
      </c>
      <c r="J18" s="41"/>
    </row>
    <row r="19" spans="1:10" x14ac:dyDescent="0.25">
      <c r="C19" s="4" t="s">
        <v>77</v>
      </c>
      <c r="F19" s="4" t="s">
        <v>162</v>
      </c>
      <c r="G19" s="74">
        <v>4200</v>
      </c>
      <c r="H19" s="12"/>
      <c r="I19" s="33" t="e">
        <f>+#REF!/#REF!</f>
        <v>#REF!</v>
      </c>
      <c r="J19" s="41"/>
    </row>
    <row r="20" spans="1:10" x14ac:dyDescent="0.25">
      <c r="C20" s="4" t="s">
        <v>70</v>
      </c>
      <c r="F20" s="4" t="s">
        <v>163</v>
      </c>
      <c r="G20" s="77">
        <v>40</v>
      </c>
      <c r="H20" s="13"/>
      <c r="I20" s="33" t="e">
        <f>+#REF!/#REF!</f>
        <v>#REF!</v>
      </c>
      <c r="J20" s="41"/>
    </row>
    <row r="21" spans="1:10" ht="15.75" thickBot="1" x14ac:dyDescent="0.3">
      <c r="C21" s="24" t="s">
        <v>76</v>
      </c>
      <c r="F21" s="26">
        <v>5000</v>
      </c>
      <c r="G21" s="77">
        <v>0</v>
      </c>
      <c r="H21" s="9"/>
      <c r="I21" s="35">
        <v>0</v>
      </c>
      <c r="J21" s="51"/>
    </row>
    <row r="22" spans="1:10" x14ac:dyDescent="0.25">
      <c r="G22" s="78">
        <f>SUM(G17:G21)</f>
        <v>59240</v>
      </c>
      <c r="H22" s="14">
        <f>SUM(H17:H21)</f>
        <v>0</v>
      </c>
      <c r="I22" s="33" t="e">
        <f>+#REF!/#REF!</f>
        <v>#REF!</v>
      </c>
      <c r="J22" s="41"/>
    </row>
    <row r="23" spans="1:10" x14ac:dyDescent="0.25">
      <c r="G23" s="74"/>
      <c r="H23" s="6"/>
      <c r="I23" s="30"/>
      <c r="J23" s="41"/>
    </row>
    <row r="24" spans="1:10" s="58" customFormat="1" x14ac:dyDescent="0.25">
      <c r="B24" s="61" t="s">
        <v>4</v>
      </c>
      <c r="G24" s="76"/>
      <c r="H24" s="59"/>
      <c r="I24" s="59"/>
      <c r="J24" s="60"/>
    </row>
    <row r="25" spans="1:10" x14ac:dyDescent="0.25">
      <c r="C25" s="24" t="s">
        <v>84</v>
      </c>
      <c r="F25" s="4" t="s">
        <v>131</v>
      </c>
      <c r="G25" s="74">
        <v>84500</v>
      </c>
      <c r="H25" s="6">
        <v>6875</v>
      </c>
      <c r="I25" s="33" t="e">
        <f>+#REF!/#REF!</f>
        <v>#REF!</v>
      </c>
      <c r="J25" s="41"/>
    </row>
    <row r="26" spans="1:10" x14ac:dyDescent="0.25">
      <c r="C26" s="24" t="s">
        <v>67</v>
      </c>
      <c r="F26" s="4" t="s">
        <v>132</v>
      </c>
      <c r="G26" s="74">
        <v>9600</v>
      </c>
      <c r="H26" s="6">
        <v>800</v>
      </c>
      <c r="I26" s="33" t="e">
        <f>+#REF!/#REF!</f>
        <v>#REF!</v>
      </c>
      <c r="J26" s="41"/>
    </row>
    <row r="27" spans="1:10" s="5" customFormat="1" x14ac:dyDescent="0.25">
      <c r="A27" s="4"/>
      <c r="B27" s="4"/>
      <c r="C27" s="4" t="s">
        <v>85</v>
      </c>
      <c r="D27" s="4"/>
      <c r="E27" s="4"/>
      <c r="F27" s="4" t="s">
        <v>133</v>
      </c>
      <c r="G27" s="74">
        <v>0</v>
      </c>
      <c r="H27" s="12">
        <v>2305</v>
      </c>
      <c r="I27" s="33" t="e">
        <f>+#REF!/#REF!</f>
        <v>#REF!</v>
      </c>
      <c r="J27" s="41"/>
    </row>
    <row r="28" spans="1:10" s="5" customFormat="1" x14ac:dyDescent="0.25">
      <c r="A28" s="4"/>
      <c r="B28" s="4"/>
      <c r="C28" s="4" t="s">
        <v>86</v>
      </c>
      <c r="D28" s="4"/>
      <c r="E28" s="4"/>
      <c r="F28" s="4" t="s">
        <v>134</v>
      </c>
      <c r="G28" s="74">
        <v>6000</v>
      </c>
      <c r="H28" s="13">
        <v>750</v>
      </c>
      <c r="I28" s="34" t="e">
        <f>+#REF!/#REF!</f>
        <v>#REF!</v>
      </c>
      <c r="J28" s="41"/>
    </row>
    <row r="29" spans="1:10" s="16" customFormat="1" x14ac:dyDescent="0.25">
      <c r="C29" s="91" t="s">
        <v>87</v>
      </c>
      <c r="D29" s="92"/>
      <c r="E29" s="93"/>
      <c r="F29" s="16" t="s">
        <v>135</v>
      </c>
      <c r="G29" s="89">
        <v>5000</v>
      </c>
      <c r="H29" s="8"/>
      <c r="I29" s="39">
        <v>0</v>
      </c>
      <c r="J29" s="52"/>
    </row>
    <row r="30" spans="1:10" s="5" customFormat="1" x14ac:dyDescent="0.25">
      <c r="A30" s="4"/>
      <c r="B30" s="4"/>
      <c r="C30" s="4" t="s">
        <v>74</v>
      </c>
      <c r="D30" s="4"/>
      <c r="E30" s="4"/>
      <c r="F30" s="4" t="s">
        <v>136</v>
      </c>
      <c r="G30" s="74">
        <v>0</v>
      </c>
      <c r="H30" s="6"/>
      <c r="I30" s="33">
        <v>0</v>
      </c>
      <c r="J30" s="41"/>
    </row>
    <row r="31" spans="1:10" s="43" customFormat="1" x14ac:dyDescent="0.25">
      <c r="A31" s="19"/>
      <c r="B31" s="45"/>
      <c r="C31" s="27"/>
      <c r="D31" s="47"/>
      <c r="E31" s="26"/>
      <c r="F31" s="46"/>
      <c r="G31" s="80">
        <f>SUM(G25:G30)</f>
        <v>105100</v>
      </c>
      <c r="H31" s="14">
        <f>SUM(H25:H30)</f>
        <v>10730</v>
      </c>
      <c r="I31" s="42" t="e">
        <f>+#REF!/#REF!</f>
        <v>#REF!</v>
      </c>
      <c r="J31" s="44"/>
    </row>
    <row r="32" spans="1:10" s="5" customFormat="1" x14ac:dyDescent="0.25">
      <c r="A32" s="4"/>
      <c r="B32" s="4"/>
      <c r="C32" s="19"/>
      <c r="D32" s="19"/>
      <c r="E32" s="19"/>
      <c r="F32" s="4"/>
      <c r="G32" s="74"/>
      <c r="H32" s="6"/>
      <c r="I32" s="30"/>
      <c r="J32" s="41"/>
    </row>
    <row r="33" spans="1:14" s="62" customFormat="1" x14ac:dyDescent="0.25">
      <c r="A33" s="58"/>
      <c r="B33" s="61" t="s">
        <v>5</v>
      </c>
      <c r="C33" s="58"/>
      <c r="D33" s="58"/>
      <c r="E33" s="58"/>
      <c r="F33" s="58"/>
      <c r="G33" s="76"/>
      <c r="H33" s="59"/>
      <c r="I33" s="59"/>
      <c r="J33" s="60"/>
    </row>
    <row r="34" spans="1:14" s="5" customFormat="1" ht="15.75" thickBot="1" x14ac:dyDescent="0.3">
      <c r="A34" s="4"/>
      <c r="B34" s="4"/>
      <c r="C34" s="4" t="s">
        <v>6</v>
      </c>
      <c r="D34" s="4"/>
      <c r="E34" s="4"/>
      <c r="F34" s="4" t="s">
        <v>137</v>
      </c>
      <c r="G34" s="74">
        <v>0</v>
      </c>
      <c r="H34" s="15"/>
      <c r="I34" s="33" t="e">
        <f>+#REF!/#REF!</f>
        <v>#REF!</v>
      </c>
      <c r="J34" s="41"/>
    </row>
    <row r="35" spans="1:14" ht="15.75" thickTop="1" x14ac:dyDescent="0.25">
      <c r="F35" s="16"/>
      <c r="G35" s="81"/>
      <c r="H35" s="17"/>
      <c r="I35" s="36"/>
      <c r="J35" s="41"/>
    </row>
    <row r="36" spans="1:14" x14ac:dyDescent="0.25">
      <c r="E36" s="3" t="s">
        <v>7</v>
      </c>
      <c r="G36" s="82">
        <f>SUM(G14,G22,G31,G34)</f>
        <v>376340</v>
      </c>
      <c r="H36" s="18">
        <f>SUM(H14,H22,H31,H34)</f>
        <v>26938.05</v>
      </c>
      <c r="I36" s="33" t="e">
        <f>+#REF!/#REF!</f>
        <v>#REF!</v>
      </c>
      <c r="J36" s="51"/>
    </row>
    <row r="37" spans="1:14" x14ac:dyDescent="0.25">
      <c r="F37" s="19"/>
      <c r="G37" s="83"/>
      <c r="H37" s="20"/>
      <c r="I37" s="37"/>
      <c r="J37" s="41"/>
    </row>
    <row r="38" spans="1:14" x14ac:dyDescent="0.25">
      <c r="A38" s="57" t="s">
        <v>61</v>
      </c>
      <c r="B38" s="58"/>
      <c r="C38" s="58"/>
      <c r="D38" s="58"/>
      <c r="E38" s="58"/>
      <c r="F38" s="58"/>
      <c r="G38" s="74"/>
      <c r="H38" s="6"/>
      <c r="I38" s="30"/>
      <c r="J38" s="41"/>
    </row>
    <row r="39" spans="1:14" s="58" customFormat="1" x14ac:dyDescent="0.25">
      <c r="B39" s="61" t="s">
        <v>8</v>
      </c>
      <c r="G39" s="76"/>
      <c r="H39" s="59"/>
      <c r="I39" s="59"/>
      <c r="J39" s="60"/>
    </row>
    <row r="40" spans="1:14" x14ac:dyDescent="0.25">
      <c r="C40" s="4" t="s">
        <v>9</v>
      </c>
      <c r="F40" s="4" t="s">
        <v>152</v>
      </c>
      <c r="G40" s="74">
        <v>22125</v>
      </c>
      <c r="H40" s="6"/>
      <c r="I40" s="33" t="e">
        <f>+#REF!/#REF!</f>
        <v>#REF!</v>
      </c>
      <c r="J40" s="41"/>
    </row>
    <row r="41" spans="1:14" x14ac:dyDescent="0.25">
      <c r="C41" s="4" t="s">
        <v>10</v>
      </c>
      <c r="F41" s="4" t="s">
        <v>155</v>
      </c>
      <c r="G41" s="74">
        <v>250</v>
      </c>
      <c r="H41" s="6"/>
      <c r="I41" s="33" t="e">
        <f>+#REF!/#REF!</f>
        <v>#REF!</v>
      </c>
      <c r="J41" s="41"/>
    </row>
    <row r="42" spans="1:14" x14ac:dyDescent="0.25">
      <c r="C42" s="4" t="s">
        <v>11</v>
      </c>
      <c r="F42" s="4" t="s">
        <v>151</v>
      </c>
      <c r="G42" s="74">
        <v>0</v>
      </c>
      <c r="H42" s="6"/>
      <c r="I42" s="33">
        <v>0</v>
      </c>
      <c r="J42" s="41"/>
    </row>
    <row r="43" spans="1:14" x14ac:dyDescent="0.25">
      <c r="C43" s="4" t="s">
        <v>12</v>
      </c>
      <c r="F43" s="4" t="s">
        <v>153</v>
      </c>
      <c r="G43" s="74">
        <v>100</v>
      </c>
      <c r="H43" s="6"/>
      <c r="I43" s="33" t="e">
        <f>+#REF!/#REF!</f>
        <v>#REF!</v>
      </c>
      <c r="J43" s="41"/>
    </row>
    <row r="44" spans="1:14" x14ac:dyDescent="0.25">
      <c r="C44" s="4" t="s">
        <v>13</v>
      </c>
      <c r="F44" s="4" t="s">
        <v>150</v>
      </c>
      <c r="G44" s="74">
        <v>100</v>
      </c>
      <c r="H44" s="6"/>
      <c r="I44" s="33">
        <v>0</v>
      </c>
      <c r="J44" s="41"/>
    </row>
    <row r="45" spans="1:14" ht="15" customHeight="1" x14ac:dyDescent="0.25">
      <c r="C45" s="4" t="s">
        <v>14</v>
      </c>
      <c r="F45" s="4" t="s">
        <v>154</v>
      </c>
      <c r="G45" s="74">
        <v>1000</v>
      </c>
      <c r="H45" s="6"/>
      <c r="I45" s="33" t="e">
        <f>+#REF!/#REF!</f>
        <v>#REF!</v>
      </c>
      <c r="J45" s="41"/>
      <c r="K45" s="65"/>
      <c r="L45" s="65"/>
      <c r="M45" s="65"/>
      <c r="N45" s="65"/>
    </row>
    <row r="46" spans="1:14" ht="15" customHeight="1" x14ac:dyDescent="0.25">
      <c r="C46" s="4" t="s">
        <v>108</v>
      </c>
      <c r="G46" s="74">
        <v>0</v>
      </c>
      <c r="H46" s="6"/>
      <c r="I46" s="33" t="e">
        <f>+#REF!/#REF!</f>
        <v>#REF!</v>
      </c>
      <c r="J46" s="41"/>
    </row>
    <row r="47" spans="1:14" s="16" customFormat="1" ht="15" customHeight="1" x14ac:dyDescent="0.25">
      <c r="C47" s="16" t="s">
        <v>15</v>
      </c>
      <c r="F47" s="16" t="s">
        <v>156</v>
      </c>
      <c r="G47" s="79">
        <v>250</v>
      </c>
      <c r="H47" s="8"/>
      <c r="I47" s="33">
        <v>0</v>
      </c>
      <c r="J47" s="52"/>
    </row>
    <row r="48" spans="1:14" s="16" customFormat="1" x14ac:dyDescent="0.25">
      <c r="C48" s="55" t="s">
        <v>115</v>
      </c>
      <c r="F48" s="16" t="s">
        <v>157</v>
      </c>
      <c r="G48" s="79">
        <v>150</v>
      </c>
      <c r="H48" s="8"/>
      <c r="I48" s="33" t="e">
        <f>+#REF!/#REF!</f>
        <v>#REF!</v>
      </c>
      <c r="J48" s="52"/>
    </row>
    <row r="49" spans="2:10" ht="15.75" thickBot="1" x14ac:dyDescent="0.3">
      <c r="C49" s="24" t="s">
        <v>88</v>
      </c>
      <c r="G49" s="74"/>
      <c r="H49" s="10"/>
      <c r="I49" s="33">
        <v>0</v>
      </c>
      <c r="J49" s="41"/>
    </row>
    <row r="50" spans="2:10" s="19" customFormat="1" x14ac:dyDescent="0.25">
      <c r="G50" s="75">
        <f>SUM(G40:G49)</f>
        <v>23975</v>
      </c>
      <c r="H50" s="28">
        <f>SUM(H40:H49)</f>
        <v>0</v>
      </c>
      <c r="I50" s="42" t="e">
        <f>+#REF!/#REF!</f>
        <v>#REF!</v>
      </c>
      <c r="J50" s="44"/>
    </row>
    <row r="51" spans="2:10" x14ac:dyDescent="0.25">
      <c r="F51" s="19"/>
      <c r="G51" s="83"/>
      <c r="H51" s="20"/>
      <c r="I51" s="37"/>
      <c r="J51" s="41"/>
    </row>
    <row r="52" spans="2:10" s="61" customFormat="1" x14ac:dyDescent="0.25">
      <c r="B52" s="61" t="s">
        <v>16</v>
      </c>
      <c r="G52" s="84"/>
      <c r="H52" s="63"/>
      <c r="I52" s="63"/>
      <c r="J52" s="60"/>
    </row>
    <row r="53" spans="2:10" x14ac:dyDescent="0.25">
      <c r="C53" s="4" t="s">
        <v>107</v>
      </c>
      <c r="F53" s="4" t="s">
        <v>148</v>
      </c>
      <c r="G53" s="74">
        <v>21850</v>
      </c>
      <c r="H53" s="6"/>
      <c r="I53" s="33" t="e">
        <f>+#REF!/#REF!</f>
        <v>#REF!</v>
      </c>
      <c r="J53" s="41"/>
    </row>
    <row r="54" spans="2:10" x14ac:dyDescent="0.25">
      <c r="C54" s="65" t="s">
        <v>114</v>
      </c>
      <c r="D54" s="65"/>
      <c r="E54" s="65"/>
      <c r="F54" s="65" t="s">
        <v>147</v>
      </c>
      <c r="G54" s="74">
        <v>1500</v>
      </c>
      <c r="H54" s="6">
        <v>165</v>
      </c>
      <c r="I54" s="33" t="e">
        <f>+#REF!/#REF!</f>
        <v>#REF!</v>
      </c>
      <c r="J54" s="41"/>
    </row>
    <row r="55" spans="2:10" ht="15.75" thickBot="1" x14ac:dyDescent="0.3">
      <c r="C55" s="65" t="s">
        <v>113</v>
      </c>
      <c r="D55" s="65"/>
      <c r="E55" s="65"/>
      <c r="F55" s="65" t="s">
        <v>149</v>
      </c>
      <c r="G55" s="74">
        <v>200</v>
      </c>
      <c r="H55" s="10">
        <v>72</v>
      </c>
      <c r="I55" s="33">
        <v>0</v>
      </c>
      <c r="J55" s="41"/>
    </row>
    <row r="56" spans="2:10" x14ac:dyDescent="0.25">
      <c r="G56" s="75">
        <f>SUM(G53:G55)</f>
        <v>23550</v>
      </c>
      <c r="H56" s="11">
        <f>SUM(H53:H55)</f>
        <v>237</v>
      </c>
      <c r="I56" s="33" t="e">
        <f>+#REF!/#REF!</f>
        <v>#REF!</v>
      </c>
      <c r="J56" s="41"/>
    </row>
    <row r="57" spans="2:10" x14ac:dyDescent="0.25">
      <c r="G57" s="83"/>
      <c r="H57" s="20"/>
      <c r="I57" s="37"/>
      <c r="J57" s="41"/>
    </row>
    <row r="58" spans="2:10" s="61" customFormat="1" x14ac:dyDescent="0.25">
      <c r="B58" s="61" t="s">
        <v>17</v>
      </c>
      <c r="G58" s="84"/>
      <c r="H58" s="63"/>
      <c r="I58" s="63"/>
      <c r="J58" s="60"/>
    </row>
    <row r="59" spans="2:10" x14ac:dyDescent="0.25">
      <c r="C59" s="4" t="s">
        <v>71</v>
      </c>
      <c r="F59" s="4" t="s">
        <v>139</v>
      </c>
      <c r="G59" s="74">
        <v>0</v>
      </c>
      <c r="H59" s="6">
        <v>0</v>
      </c>
      <c r="I59" s="34">
        <v>0</v>
      </c>
      <c r="J59" s="53"/>
    </row>
    <row r="60" spans="2:10" x14ac:dyDescent="0.25">
      <c r="C60" s="24" t="s">
        <v>106</v>
      </c>
      <c r="F60" s="4" t="s">
        <v>138</v>
      </c>
      <c r="G60" s="74">
        <v>200</v>
      </c>
      <c r="H60" s="6">
        <v>0</v>
      </c>
      <c r="I60" s="33">
        <v>0</v>
      </c>
      <c r="J60" s="41"/>
    </row>
    <row r="61" spans="2:10" x14ac:dyDescent="0.25">
      <c r="C61" s="90" t="s">
        <v>78</v>
      </c>
      <c r="D61" s="65"/>
      <c r="E61" s="65"/>
      <c r="F61" s="65" t="s">
        <v>141</v>
      </c>
      <c r="G61" s="74">
        <v>200</v>
      </c>
      <c r="H61" s="6">
        <v>78</v>
      </c>
      <c r="I61" s="33" t="e">
        <f>+#REF!/#REF!</f>
        <v>#REF!</v>
      </c>
      <c r="J61" s="41"/>
    </row>
    <row r="62" spans="2:10" ht="15.75" thickBot="1" x14ac:dyDescent="0.3">
      <c r="C62" s="65" t="s">
        <v>112</v>
      </c>
      <c r="D62" s="65"/>
      <c r="E62" s="65"/>
      <c r="F62" s="65" t="s">
        <v>140</v>
      </c>
      <c r="G62" s="74">
        <v>1200</v>
      </c>
      <c r="H62" s="10">
        <v>1503</v>
      </c>
      <c r="I62" s="33">
        <v>0</v>
      </c>
      <c r="J62" s="41"/>
    </row>
    <row r="63" spans="2:10" x14ac:dyDescent="0.25">
      <c r="G63" s="78">
        <f>SUM(G59:G62)</f>
        <v>1600</v>
      </c>
      <c r="H63" s="18">
        <f>SUM(H59:H62)</f>
        <v>1581</v>
      </c>
      <c r="I63" s="33" t="e">
        <f>+#REF!/#REF!</f>
        <v>#REF!</v>
      </c>
      <c r="J63" s="41"/>
    </row>
    <row r="64" spans="2:10" x14ac:dyDescent="0.25">
      <c r="G64" s="83"/>
      <c r="H64" s="20"/>
      <c r="I64" s="37"/>
      <c r="J64" s="41"/>
    </row>
    <row r="65" spans="2:10" s="61" customFormat="1" x14ac:dyDescent="0.25">
      <c r="B65" s="61" t="s">
        <v>18</v>
      </c>
      <c r="G65" s="84"/>
      <c r="H65" s="63"/>
      <c r="I65" s="63"/>
      <c r="J65" s="60"/>
    </row>
    <row r="66" spans="2:10" x14ac:dyDescent="0.25">
      <c r="C66" s="4" t="s">
        <v>19</v>
      </c>
      <c r="F66" s="4" t="s">
        <v>161</v>
      </c>
      <c r="G66" s="74">
        <v>250</v>
      </c>
      <c r="H66" s="6">
        <v>518.36</v>
      </c>
      <c r="I66" s="34">
        <v>0</v>
      </c>
      <c r="J66" s="41"/>
    </row>
    <row r="67" spans="2:10" x14ac:dyDescent="0.25">
      <c r="C67" s="4" t="s">
        <v>69</v>
      </c>
      <c r="F67" s="4" t="s">
        <v>159</v>
      </c>
      <c r="G67" s="74">
        <v>1200</v>
      </c>
      <c r="H67" s="8">
        <v>0</v>
      </c>
      <c r="I67" s="33" t="e">
        <f>+#REF!/#REF!</f>
        <v>#REF!</v>
      </c>
      <c r="J67" s="41"/>
    </row>
    <row r="68" spans="2:10" x14ac:dyDescent="0.25">
      <c r="C68" s="4" t="s">
        <v>59</v>
      </c>
      <c r="F68" s="22" t="s">
        <v>158</v>
      </c>
      <c r="G68" s="85">
        <v>800</v>
      </c>
      <c r="H68" s="6">
        <v>0</v>
      </c>
      <c r="I68" s="38" t="e">
        <f>+#REF!/#REF!</f>
        <v>#REF!</v>
      </c>
      <c r="J68" s="41"/>
    </row>
    <row r="69" spans="2:10" ht="15.75" thickBot="1" x14ac:dyDescent="0.3">
      <c r="C69" s="65" t="s">
        <v>116</v>
      </c>
      <c r="D69" s="65"/>
      <c r="E69" s="65"/>
      <c r="F69" s="65" t="s">
        <v>160</v>
      </c>
      <c r="G69" s="74">
        <v>100</v>
      </c>
      <c r="H69" s="23">
        <v>0</v>
      </c>
      <c r="I69" s="33">
        <v>0</v>
      </c>
      <c r="J69" s="41"/>
    </row>
    <row r="70" spans="2:10" x14ac:dyDescent="0.25">
      <c r="G70" s="75">
        <f>SUM(G66:G69)</f>
        <v>2350</v>
      </c>
      <c r="H70" s="21">
        <f>SUM(H66:H69)</f>
        <v>518.36</v>
      </c>
      <c r="I70" s="33" t="e">
        <f>+#REF!/#REF!</f>
        <v>#REF!</v>
      </c>
      <c r="J70" s="41"/>
    </row>
    <row r="71" spans="2:10" x14ac:dyDescent="0.25">
      <c r="G71" s="83"/>
      <c r="H71" s="20"/>
      <c r="I71" s="37"/>
      <c r="J71" s="41"/>
    </row>
    <row r="72" spans="2:10" s="61" customFormat="1" x14ac:dyDescent="0.25">
      <c r="B72" s="61" t="s">
        <v>20</v>
      </c>
      <c r="G72" s="84"/>
      <c r="H72" s="63"/>
      <c r="I72" s="63"/>
      <c r="J72" s="60"/>
    </row>
    <row r="73" spans="2:10" x14ac:dyDescent="0.25">
      <c r="C73" s="4" t="s">
        <v>21</v>
      </c>
      <c r="F73" s="4" t="s">
        <v>142</v>
      </c>
      <c r="G73" s="74">
        <v>0</v>
      </c>
      <c r="H73" s="6">
        <v>0</v>
      </c>
      <c r="I73" s="33">
        <v>0</v>
      </c>
      <c r="J73" s="41"/>
    </row>
    <row r="74" spans="2:10" x14ac:dyDescent="0.25">
      <c r="C74" s="4" t="s">
        <v>105</v>
      </c>
      <c r="F74" s="4" t="s">
        <v>145</v>
      </c>
      <c r="G74" s="74">
        <v>0</v>
      </c>
      <c r="H74" s="6">
        <v>0</v>
      </c>
      <c r="I74" s="33">
        <v>0</v>
      </c>
      <c r="J74" s="41"/>
    </row>
    <row r="75" spans="2:10" x14ac:dyDescent="0.25">
      <c r="C75" s="4" t="s">
        <v>89</v>
      </c>
      <c r="F75" s="4" t="s">
        <v>146</v>
      </c>
      <c r="G75" s="74">
        <v>200</v>
      </c>
      <c r="H75" s="8">
        <v>0</v>
      </c>
      <c r="I75" s="33" t="e">
        <f>+#REF!/#REF!</f>
        <v>#REF!</v>
      </c>
      <c r="J75" s="41"/>
    </row>
    <row r="76" spans="2:10" x14ac:dyDescent="0.25">
      <c r="C76" s="24" t="s">
        <v>90</v>
      </c>
      <c r="F76" s="4" t="s">
        <v>144</v>
      </c>
      <c r="G76" s="74">
        <v>0</v>
      </c>
      <c r="H76" s="6">
        <v>0</v>
      </c>
      <c r="I76" s="33">
        <v>0</v>
      </c>
      <c r="J76" s="41"/>
    </row>
    <row r="77" spans="2:10" x14ac:dyDescent="0.25">
      <c r="G77" s="75">
        <f>SUM(G73:G76)</f>
        <v>200</v>
      </c>
      <c r="H77" s="11">
        <f>SUM(H73:H76)</f>
        <v>0</v>
      </c>
      <c r="I77" s="33" t="e">
        <f>+#REF!/#REF!</f>
        <v>#REF!</v>
      </c>
      <c r="J77" s="41"/>
    </row>
    <row r="78" spans="2:10" x14ac:dyDescent="0.25">
      <c r="G78" s="74"/>
      <c r="H78" s="6"/>
      <c r="I78" s="30"/>
      <c r="J78" s="41"/>
    </row>
    <row r="79" spans="2:10" s="61" customFormat="1" x14ac:dyDescent="0.25">
      <c r="B79" s="61" t="s">
        <v>22</v>
      </c>
      <c r="G79" s="84"/>
      <c r="H79" s="63"/>
      <c r="I79" s="63"/>
      <c r="J79" s="60"/>
    </row>
    <row r="80" spans="2:10" x14ac:dyDescent="0.25">
      <c r="C80" s="4" t="s">
        <v>23</v>
      </c>
      <c r="F80" s="4" t="s">
        <v>173</v>
      </c>
      <c r="G80" s="74">
        <v>11000</v>
      </c>
      <c r="H80" s="6"/>
      <c r="I80" s="33" t="e">
        <f>+#REF!/#REF!</f>
        <v>#REF!</v>
      </c>
      <c r="J80" s="41"/>
    </row>
    <row r="81" spans="1:11" ht="15" customHeight="1" x14ac:dyDescent="0.25">
      <c r="C81" s="4" t="s">
        <v>104</v>
      </c>
      <c r="F81" s="4" t="s">
        <v>166</v>
      </c>
      <c r="G81" s="74">
        <v>13000</v>
      </c>
      <c r="H81" s="6">
        <v>10535</v>
      </c>
      <c r="I81" s="33" t="e">
        <f>+#REF!/#REF!</f>
        <v>#REF!</v>
      </c>
      <c r="J81" s="41"/>
    </row>
    <row r="82" spans="1:11" x14ac:dyDescent="0.25">
      <c r="C82" s="4" t="s">
        <v>24</v>
      </c>
      <c r="F82" s="4" t="s">
        <v>170</v>
      </c>
      <c r="G82" s="74">
        <v>4500</v>
      </c>
      <c r="H82" s="6">
        <v>354</v>
      </c>
      <c r="I82" s="33" t="e">
        <f>+#REF!/#REF!</f>
        <v>#REF!</v>
      </c>
      <c r="J82" s="41"/>
    </row>
    <row r="83" spans="1:11" x14ac:dyDescent="0.25">
      <c r="C83" s="24" t="s">
        <v>219</v>
      </c>
      <c r="F83" s="4" t="s">
        <v>168</v>
      </c>
      <c r="G83" s="74">
        <v>500</v>
      </c>
      <c r="H83" s="6">
        <v>310</v>
      </c>
      <c r="I83" s="33" t="e">
        <f>+#REF!/#REF!</f>
        <v>#REF!</v>
      </c>
      <c r="J83" s="41"/>
    </row>
    <row r="84" spans="1:11" s="5" customFormat="1" x14ac:dyDescent="0.25">
      <c r="A84" s="4"/>
      <c r="B84" s="4"/>
      <c r="C84" s="4" t="s">
        <v>103</v>
      </c>
      <c r="D84" s="4"/>
      <c r="E84" s="4"/>
      <c r="F84" s="4" t="s">
        <v>172</v>
      </c>
      <c r="G84" s="74">
        <v>10000</v>
      </c>
      <c r="H84" s="6">
        <v>2820</v>
      </c>
      <c r="I84" s="33" t="e">
        <f>+#REF!/#REF!</f>
        <v>#REF!</v>
      </c>
      <c r="J84" s="41"/>
    </row>
    <row r="85" spans="1:11" s="5" customFormat="1" x14ac:dyDescent="0.25">
      <c r="A85" s="4"/>
      <c r="B85" s="4"/>
      <c r="C85" s="4" t="s">
        <v>25</v>
      </c>
      <c r="D85" s="4"/>
      <c r="E85" s="4"/>
      <c r="F85" s="4" t="s">
        <v>169</v>
      </c>
      <c r="G85" s="74">
        <v>0</v>
      </c>
      <c r="H85" s="6"/>
      <c r="I85" s="33">
        <v>0</v>
      </c>
      <c r="J85" s="41"/>
    </row>
    <row r="86" spans="1:11" s="5" customFormat="1" x14ac:dyDescent="0.25">
      <c r="A86" s="4"/>
      <c r="B86" s="4"/>
      <c r="C86" s="16" t="s">
        <v>26</v>
      </c>
      <c r="D86" s="16"/>
      <c r="E86" s="16"/>
      <c r="F86" s="16" t="s">
        <v>171</v>
      </c>
      <c r="G86" s="79">
        <v>5000</v>
      </c>
      <c r="H86" s="8">
        <v>4728</v>
      </c>
      <c r="I86" s="39" t="e">
        <f>+#REF!/#REF!</f>
        <v>#REF!</v>
      </c>
      <c r="J86" s="41"/>
    </row>
    <row r="87" spans="1:11" s="5" customFormat="1" ht="15.75" thickBot="1" x14ac:dyDescent="0.3">
      <c r="A87" s="4"/>
      <c r="B87" s="4"/>
      <c r="C87" s="4" t="s">
        <v>27</v>
      </c>
      <c r="D87" s="4"/>
      <c r="E87" s="4"/>
      <c r="F87" s="4" t="s">
        <v>167</v>
      </c>
      <c r="G87" s="74">
        <v>3000</v>
      </c>
      <c r="H87" s="10"/>
      <c r="I87" s="33">
        <v>0</v>
      </c>
      <c r="J87" s="41"/>
    </row>
    <row r="88" spans="1:11" s="5" customFormat="1" x14ac:dyDescent="0.25">
      <c r="A88" s="4"/>
      <c r="B88" s="4"/>
      <c r="C88" s="4"/>
      <c r="D88" s="4"/>
      <c r="E88" s="4"/>
      <c r="F88" s="4"/>
      <c r="G88" s="75">
        <f>SUM(G80:G87)</f>
        <v>47000</v>
      </c>
      <c r="H88" s="11">
        <f>SUM(H80:H87)</f>
        <v>18747</v>
      </c>
      <c r="I88" s="33" t="e">
        <f>+#REF!/#REF!</f>
        <v>#REF!</v>
      </c>
      <c r="J88" s="41"/>
    </row>
    <row r="89" spans="1:11" s="5" customFormat="1" x14ac:dyDescent="0.25">
      <c r="A89" s="4"/>
      <c r="B89" s="4"/>
      <c r="C89" s="4"/>
      <c r="D89" s="4"/>
      <c r="E89" s="4"/>
      <c r="F89" s="4"/>
      <c r="G89" s="74"/>
      <c r="H89" s="6"/>
      <c r="I89" s="30"/>
      <c r="J89" s="41"/>
    </row>
    <row r="90" spans="1:11" s="64" customFormat="1" x14ac:dyDescent="0.25">
      <c r="A90" s="61"/>
      <c r="B90" s="61" t="s">
        <v>28</v>
      </c>
      <c r="C90" s="61"/>
      <c r="D90" s="61"/>
      <c r="E90" s="61"/>
      <c r="F90" s="61"/>
      <c r="G90" s="84"/>
      <c r="H90" s="63"/>
      <c r="I90" s="63"/>
      <c r="J90" s="60"/>
    </row>
    <row r="91" spans="1:11" s="5" customFormat="1" ht="15.75" thickBot="1" x14ac:dyDescent="0.3">
      <c r="A91" s="4"/>
      <c r="B91" s="4"/>
      <c r="C91" s="4" t="s">
        <v>29</v>
      </c>
      <c r="D91" s="4"/>
      <c r="E91" s="4"/>
      <c r="F91" s="4" t="s">
        <v>185</v>
      </c>
      <c r="G91" s="74">
        <v>29000</v>
      </c>
      <c r="H91" s="10"/>
      <c r="I91" s="33" t="e">
        <f>+#REF!/#REF!</f>
        <v>#REF!</v>
      </c>
      <c r="J91" s="41"/>
    </row>
    <row r="92" spans="1:11" s="5" customFormat="1" x14ac:dyDescent="0.25">
      <c r="A92" s="4"/>
      <c r="B92" s="4"/>
      <c r="C92" s="4"/>
      <c r="D92" s="4"/>
      <c r="E92" s="4"/>
      <c r="F92" s="4"/>
      <c r="G92" s="78">
        <f>SUM(G91)</f>
        <v>29000</v>
      </c>
      <c r="H92" s="11">
        <f>H91</f>
        <v>0</v>
      </c>
      <c r="I92" s="33" t="e">
        <f>+#REF!/#REF!</f>
        <v>#REF!</v>
      </c>
      <c r="J92" s="41"/>
    </row>
    <row r="93" spans="1:11" s="5" customFormat="1" x14ac:dyDescent="0.25">
      <c r="A93" s="4"/>
      <c r="B93" s="4"/>
      <c r="C93" s="4"/>
      <c r="D93" s="4"/>
      <c r="E93" s="4"/>
      <c r="F93" s="4"/>
      <c r="G93" s="74"/>
      <c r="H93" s="6"/>
      <c r="I93" s="30"/>
      <c r="J93" s="41"/>
    </row>
    <row r="94" spans="1:11" s="64" customFormat="1" x14ac:dyDescent="0.25">
      <c r="A94" s="61"/>
      <c r="B94" s="61" t="s">
        <v>30</v>
      </c>
      <c r="C94" s="61"/>
      <c r="D94" s="61"/>
      <c r="E94" s="61"/>
      <c r="F94" s="61"/>
      <c r="G94" s="84"/>
      <c r="H94" s="63"/>
      <c r="I94" s="63"/>
      <c r="J94" s="60"/>
    </row>
    <row r="95" spans="1:11" s="5" customFormat="1" x14ac:dyDescent="0.25">
      <c r="A95" s="4"/>
      <c r="B95" s="4"/>
      <c r="C95" s="4" t="s">
        <v>31</v>
      </c>
      <c r="D95" s="4"/>
      <c r="E95" s="4"/>
      <c r="F95" s="4" t="s">
        <v>213</v>
      </c>
      <c r="G95" s="74">
        <v>7000</v>
      </c>
      <c r="H95" s="6">
        <v>135.5</v>
      </c>
      <c r="I95" s="33" t="e">
        <f>+#REF!/#REF!</f>
        <v>#REF!</v>
      </c>
      <c r="J95" s="41"/>
      <c r="K95" s="6"/>
    </row>
    <row r="96" spans="1:11" s="5" customFormat="1" x14ac:dyDescent="0.25">
      <c r="A96" s="4"/>
      <c r="B96" s="4"/>
      <c r="C96" s="24" t="s">
        <v>91</v>
      </c>
      <c r="D96" s="4"/>
      <c r="E96" s="4"/>
      <c r="F96" s="4" t="s">
        <v>211</v>
      </c>
      <c r="G96" s="74">
        <v>4700</v>
      </c>
      <c r="H96" s="6">
        <v>4621.38</v>
      </c>
      <c r="I96" s="33" t="e">
        <f>+#REF!/#REF!</f>
        <v>#REF!</v>
      </c>
      <c r="J96" s="41"/>
      <c r="K96" s="6"/>
    </row>
    <row r="97" spans="1:11" s="5" customFormat="1" x14ac:dyDescent="0.25">
      <c r="A97" s="4"/>
      <c r="B97" s="4"/>
      <c r="C97" s="24" t="s">
        <v>32</v>
      </c>
      <c r="D97" s="4"/>
      <c r="E97" s="4"/>
      <c r="F97" s="4" t="s">
        <v>212</v>
      </c>
      <c r="G97" s="74">
        <v>13500</v>
      </c>
      <c r="H97" s="6">
        <v>1077.1099999999999</v>
      </c>
      <c r="I97" s="33" t="e">
        <f>+#REF!/#REF!</f>
        <v>#REF!</v>
      </c>
      <c r="J97" s="41"/>
      <c r="K97" s="6"/>
    </row>
    <row r="98" spans="1:11" s="5" customFormat="1" x14ac:dyDescent="0.25">
      <c r="A98" s="4"/>
      <c r="B98" s="4"/>
      <c r="C98" s="24" t="s">
        <v>33</v>
      </c>
      <c r="D98" s="4"/>
      <c r="E98" s="4"/>
      <c r="F98" s="4" t="s">
        <v>216</v>
      </c>
      <c r="G98" s="74">
        <v>2250</v>
      </c>
      <c r="H98" s="6">
        <v>220.75</v>
      </c>
      <c r="I98" s="33" t="e">
        <f>+#REF!/#REF!</f>
        <v>#REF!</v>
      </c>
      <c r="J98" s="41"/>
      <c r="K98" s="6"/>
    </row>
    <row r="99" spans="1:11" s="5" customFormat="1" x14ac:dyDescent="0.25">
      <c r="A99" s="4"/>
      <c r="B99" s="4"/>
      <c r="C99" s="24" t="s">
        <v>92</v>
      </c>
      <c r="D99" s="4"/>
      <c r="E99" s="4"/>
      <c r="F99" s="4" t="s">
        <v>215</v>
      </c>
      <c r="G99" s="74">
        <v>6000</v>
      </c>
      <c r="H99" s="6">
        <v>480</v>
      </c>
      <c r="I99" s="33" t="e">
        <f>+#REF!/#REF!</f>
        <v>#REF!</v>
      </c>
      <c r="J99" s="41"/>
      <c r="K99" s="6"/>
    </row>
    <row r="100" spans="1:11" s="5" customFormat="1" ht="15.75" thickBot="1" x14ac:dyDescent="0.3">
      <c r="A100" s="4"/>
      <c r="B100" s="4"/>
      <c r="C100" s="24" t="s">
        <v>34</v>
      </c>
      <c r="D100" s="4"/>
      <c r="E100" s="4"/>
      <c r="F100" s="4" t="s">
        <v>214</v>
      </c>
      <c r="G100" s="74">
        <v>5000</v>
      </c>
      <c r="H100" s="10">
        <v>367.52</v>
      </c>
      <c r="I100" s="33" t="e">
        <f>+#REF!/#REF!</f>
        <v>#REF!</v>
      </c>
      <c r="J100" s="41"/>
      <c r="K100" s="6"/>
    </row>
    <row r="101" spans="1:11" s="5" customFormat="1" x14ac:dyDescent="0.25">
      <c r="A101" s="4"/>
      <c r="B101" s="4"/>
      <c r="C101" s="4"/>
      <c r="D101" s="4"/>
      <c r="E101" s="4"/>
      <c r="F101" s="4"/>
      <c r="G101" s="75">
        <f>SUM(G95:G100)</f>
        <v>38450</v>
      </c>
      <c r="H101" s="11">
        <f>SUM(H95:H100)</f>
        <v>6902.26</v>
      </c>
      <c r="I101" s="33" t="e">
        <f>+#REF!/#REF!</f>
        <v>#REF!</v>
      </c>
      <c r="J101" s="41"/>
      <c r="K101" s="43"/>
    </row>
    <row r="102" spans="1:11" s="5" customFormat="1" x14ac:dyDescent="0.25">
      <c r="A102" s="4"/>
      <c r="B102" s="4"/>
      <c r="C102" s="4"/>
      <c r="D102" s="4"/>
      <c r="E102" s="4"/>
      <c r="F102" s="4"/>
      <c r="G102" s="74"/>
      <c r="H102" s="6"/>
      <c r="I102" s="30"/>
      <c r="J102" s="41"/>
    </row>
    <row r="103" spans="1:11" s="62" customFormat="1" x14ac:dyDescent="0.25">
      <c r="A103" s="58"/>
      <c r="B103" s="61" t="s">
        <v>35</v>
      </c>
      <c r="C103" s="58"/>
      <c r="D103" s="58"/>
      <c r="E103" s="58"/>
      <c r="F103" s="58"/>
      <c r="G103" s="76"/>
      <c r="H103" s="59"/>
      <c r="I103" s="59"/>
      <c r="J103" s="60"/>
    </row>
    <row r="104" spans="1:11" s="5" customFormat="1" x14ac:dyDescent="0.25">
      <c r="A104" s="4"/>
      <c r="B104" s="4"/>
      <c r="C104" s="4" t="s">
        <v>93</v>
      </c>
      <c r="D104" s="65"/>
      <c r="E104" s="65"/>
      <c r="F104" s="4" t="s">
        <v>193</v>
      </c>
      <c r="G104" s="74">
        <v>300</v>
      </c>
      <c r="H104" s="49">
        <v>0</v>
      </c>
      <c r="I104" s="33" t="e">
        <f>+#REF!/#REF!</f>
        <v>#REF!</v>
      </c>
      <c r="J104" s="41"/>
    </row>
    <row r="105" spans="1:11" s="5" customFormat="1" x14ac:dyDescent="0.25">
      <c r="A105" s="4"/>
      <c r="B105" s="4"/>
      <c r="C105" s="90" t="s">
        <v>111</v>
      </c>
      <c r="D105" s="65"/>
      <c r="E105" s="65"/>
      <c r="F105" s="4" t="s">
        <v>143</v>
      </c>
      <c r="G105" s="74">
        <v>0</v>
      </c>
      <c r="H105" s="49">
        <v>0</v>
      </c>
      <c r="I105" s="33">
        <v>0</v>
      </c>
      <c r="J105" s="41"/>
    </row>
    <row r="106" spans="1:11" s="5" customFormat="1" ht="15.75" thickBot="1" x14ac:dyDescent="0.3">
      <c r="A106" s="4"/>
      <c r="B106" s="4"/>
      <c r="C106" s="24" t="s">
        <v>94</v>
      </c>
      <c r="D106" s="65"/>
      <c r="E106" s="65"/>
      <c r="F106" s="4" t="s">
        <v>194</v>
      </c>
      <c r="G106" s="74">
        <v>500</v>
      </c>
      <c r="H106" s="48">
        <v>0</v>
      </c>
      <c r="I106" s="33" t="e">
        <f>+#REF!/#REF!</f>
        <v>#REF!</v>
      </c>
      <c r="J106" s="41"/>
    </row>
    <row r="107" spans="1:11" s="5" customFormat="1" x14ac:dyDescent="0.25">
      <c r="A107" s="4"/>
      <c r="B107" s="4"/>
      <c r="C107" s="4"/>
      <c r="D107" s="4"/>
      <c r="E107" s="4"/>
      <c r="F107" s="4"/>
      <c r="G107" s="75">
        <f>SUM(G104:G106)</f>
        <v>800</v>
      </c>
      <c r="H107" s="11">
        <f>SUM(H104:H106)</f>
        <v>0</v>
      </c>
      <c r="I107" s="33" t="e">
        <f>+#REF!/#REF!</f>
        <v>#REF!</v>
      </c>
      <c r="J107" s="41"/>
    </row>
    <row r="108" spans="1:11" s="5" customFormat="1" x14ac:dyDescent="0.25">
      <c r="A108" s="4"/>
      <c r="B108" s="4"/>
      <c r="C108" s="4"/>
      <c r="D108" s="4"/>
      <c r="E108" s="4"/>
      <c r="F108" s="4"/>
      <c r="G108" s="74"/>
      <c r="H108" s="6"/>
      <c r="I108" s="30"/>
      <c r="J108" s="41"/>
    </row>
    <row r="109" spans="1:11" s="64" customFormat="1" x14ac:dyDescent="0.25">
      <c r="A109" s="61"/>
      <c r="B109" s="61" t="s">
        <v>36</v>
      </c>
      <c r="C109" s="61"/>
      <c r="D109" s="61"/>
      <c r="E109" s="61"/>
      <c r="F109" s="61"/>
      <c r="G109" s="84"/>
      <c r="H109" s="63"/>
      <c r="I109" s="63"/>
      <c r="J109" s="60"/>
    </row>
    <row r="110" spans="1:11" s="5" customFormat="1" x14ac:dyDescent="0.25">
      <c r="A110" s="4"/>
      <c r="B110" s="4"/>
      <c r="C110" s="4" t="s">
        <v>37</v>
      </c>
      <c r="D110" s="4"/>
      <c r="E110" s="4"/>
      <c r="F110" s="4" t="s">
        <v>209</v>
      </c>
      <c r="G110" s="74">
        <v>46735</v>
      </c>
      <c r="H110" s="6">
        <v>4183.34</v>
      </c>
      <c r="I110" s="33" t="e">
        <f>+#REF!/#REF!</f>
        <v>#REF!</v>
      </c>
      <c r="J110" s="41"/>
    </row>
    <row r="111" spans="1:11" s="5" customFormat="1" x14ac:dyDescent="0.25">
      <c r="A111" s="4"/>
      <c r="B111" s="4"/>
      <c r="C111" s="4" t="s">
        <v>38</v>
      </c>
      <c r="D111" s="4"/>
      <c r="E111" s="4"/>
      <c r="F111" s="4" t="s">
        <v>205</v>
      </c>
      <c r="G111" s="74">
        <v>30000</v>
      </c>
      <c r="H111" s="6">
        <v>2500</v>
      </c>
      <c r="I111" s="33" t="e">
        <f>+#REF!/#REF!</f>
        <v>#REF!</v>
      </c>
      <c r="J111" s="41"/>
    </row>
    <row r="112" spans="1:11" s="5" customFormat="1" x14ac:dyDescent="0.25">
      <c r="A112" s="4"/>
      <c r="B112" s="4"/>
      <c r="C112" s="4" t="s">
        <v>39</v>
      </c>
      <c r="D112" s="4"/>
      <c r="E112" s="4"/>
      <c r="F112" s="4" t="s">
        <v>210</v>
      </c>
      <c r="G112" s="74">
        <v>5870</v>
      </c>
      <c r="H112" s="6"/>
      <c r="I112" s="33" t="e">
        <f>+#REF!/#REF!</f>
        <v>#REF!</v>
      </c>
      <c r="J112" s="41"/>
    </row>
    <row r="113" spans="1:10" s="5" customFormat="1" x14ac:dyDescent="0.25">
      <c r="A113" s="4"/>
      <c r="B113" s="4"/>
      <c r="C113" s="4" t="s">
        <v>40</v>
      </c>
      <c r="D113" s="4"/>
      <c r="E113" s="4"/>
      <c r="F113" s="4" t="s">
        <v>207</v>
      </c>
      <c r="G113" s="74">
        <v>14870</v>
      </c>
      <c r="H113" s="6">
        <v>2406</v>
      </c>
      <c r="I113" s="33" t="e">
        <f>+#REF!/#REF!</f>
        <v>#REF!</v>
      </c>
      <c r="J113" s="41"/>
    </row>
    <row r="114" spans="1:10" s="5" customFormat="1" x14ac:dyDescent="0.25">
      <c r="A114" s="4"/>
      <c r="B114" s="4"/>
      <c r="C114" s="4" t="s">
        <v>41</v>
      </c>
      <c r="D114" s="4"/>
      <c r="E114" s="4"/>
      <c r="F114" s="4" t="s">
        <v>203</v>
      </c>
      <c r="G114" s="74">
        <v>0</v>
      </c>
      <c r="H114" s="6"/>
      <c r="I114" s="33">
        <v>0</v>
      </c>
      <c r="J114" s="41"/>
    </row>
    <row r="115" spans="1:10" s="5" customFormat="1" x14ac:dyDescent="0.25">
      <c r="A115" s="4"/>
      <c r="B115" s="4"/>
      <c r="C115" s="4" t="s">
        <v>42</v>
      </c>
      <c r="D115" s="4"/>
      <c r="E115" s="4"/>
      <c r="F115" s="4" t="s">
        <v>208</v>
      </c>
      <c r="G115" s="74">
        <v>0</v>
      </c>
      <c r="H115" s="6"/>
      <c r="I115" s="33">
        <v>0</v>
      </c>
      <c r="J115" s="41"/>
    </row>
    <row r="116" spans="1:10" s="5" customFormat="1" x14ac:dyDescent="0.25">
      <c r="A116" s="4"/>
      <c r="B116" s="4"/>
      <c r="C116" s="4" t="s">
        <v>65</v>
      </c>
      <c r="D116" s="4"/>
      <c r="E116" s="4"/>
      <c r="F116" s="4" t="s">
        <v>206</v>
      </c>
      <c r="G116" s="74">
        <v>0</v>
      </c>
      <c r="H116" s="6"/>
      <c r="I116" s="35">
        <v>0</v>
      </c>
      <c r="J116" s="41"/>
    </row>
    <row r="117" spans="1:10" s="56" customFormat="1" x14ac:dyDescent="0.25">
      <c r="A117" s="16"/>
      <c r="B117" s="16"/>
      <c r="C117" s="55" t="s">
        <v>95</v>
      </c>
      <c r="D117" s="16"/>
      <c r="E117" s="16"/>
      <c r="F117" s="16" t="s">
        <v>204</v>
      </c>
      <c r="G117" s="79">
        <v>20000</v>
      </c>
      <c r="H117" s="8">
        <v>1799</v>
      </c>
      <c r="I117" s="39" t="e">
        <f>+#REF!/#REF!</f>
        <v>#REF!</v>
      </c>
      <c r="J117" s="52"/>
    </row>
    <row r="118" spans="1:10" s="5" customFormat="1" ht="15.75" thickBot="1" x14ac:dyDescent="0.3">
      <c r="A118" s="4"/>
      <c r="B118" s="4"/>
      <c r="C118" s="24" t="s">
        <v>96</v>
      </c>
      <c r="D118" s="4"/>
      <c r="E118" s="4"/>
      <c r="F118" s="4"/>
      <c r="G118" s="74">
        <v>0</v>
      </c>
      <c r="H118" s="10"/>
      <c r="I118" s="33">
        <v>0</v>
      </c>
      <c r="J118" s="41"/>
    </row>
    <row r="119" spans="1:10" s="43" customFormat="1" x14ac:dyDescent="0.25">
      <c r="A119" s="19"/>
      <c r="B119" s="19"/>
      <c r="C119" s="19"/>
      <c r="D119" s="19"/>
      <c r="E119" s="19"/>
      <c r="F119" s="19"/>
      <c r="G119" s="75">
        <f>SUM(G110:G118)</f>
        <v>117475</v>
      </c>
      <c r="H119" s="11">
        <f>SUM(H110:H118)</f>
        <v>10888.34</v>
      </c>
      <c r="I119" s="42" t="e">
        <f>+#REF!/#REF!</f>
        <v>#REF!</v>
      </c>
      <c r="J119" s="44"/>
    </row>
    <row r="120" spans="1:10" s="5" customFormat="1" x14ac:dyDescent="0.25">
      <c r="A120" s="4"/>
      <c r="B120" s="4"/>
      <c r="C120" s="4"/>
      <c r="D120" s="4"/>
      <c r="E120" s="4"/>
      <c r="F120" s="4"/>
      <c r="G120" s="74"/>
      <c r="H120" s="6"/>
      <c r="I120" s="30"/>
      <c r="J120" s="41"/>
    </row>
    <row r="121" spans="1:10" s="58" customFormat="1" x14ac:dyDescent="0.25">
      <c r="B121" s="61" t="s">
        <v>43</v>
      </c>
      <c r="G121" s="76"/>
      <c r="H121" s="59"/>
      <c r="I121" s="59"/>
      <c r="J121" s="60"/>
    </row>
    <row r="122" spans="1:10" x14ac:dyDescent="0.25">
      <c r="C122" s="4" t="s">
        <v>44</v>
      </c>
      <c r="F122" s="4" t="s">
        <v>183</v>
      </c>
      <c r="G122" s="74">
        <v>23395</v>
      </c>
      <c r="H122" s="6">
        <v>1892.2</v>
      </c>
      <c r="I122" s="33" t="e">
        <f>+#REF!/#REF!</f>
        <v>#REF!</v>
      </c>
      <c r="J122" s="41"/>
    </row>
    <row r="123" spans="1:10" x14ac:dyDescent="0.25">
      <c r="C123" s="4" t="s">
        <v>45</v>
      </c>
      <c r="F123" s="4" t="s">
        <v>182</v>
      </c>
      <c r="G123" s="74">
        <v>1789</v>
      </c>
      <c r="H123" s="6">
        <v>144.80000000000001</v>
      </c>
      <c r="I123" s="33" t="e">
        <f>+#REF!/#REF!</f>
        <v>#REF!</v>
      </c>
      <c r="J123" s="41"/>
    </row>
    <row r="124" spans="1:10" ht="15.75" thickBot="1" x14ac:dyDescent="0.3">
      <c r="C124" s="4" t="s">
        <v>102</v>
      </c>
      <c r="F124" s="4" t="s">
        <v>184</v>
      </c>
      <c r="G124" s="86">
        <v>600</v>
      </c>
      <c r="H124" s="10"/>
      <c r="I124" s="33" t="e">
        <f>+#REF!/#REF!</f>
        <v>#REF!</v>
      </c>
      <c r="J124" s="41"/>
    </row>
    <row r="125" spans="1:10" x14ac:dyDescent="0.25">
      <c r="G125" s="75">
        <f>SUM(G122:G124)</f>
        <v>25784</v>
      </c>
      <c r="H125" s="11">
        <f>SUM(H122:H124)</f>
        <v>2037</v>
      </c>
      <c r="I125" s="33" t="e">
        <f>+#REF!/#REF!</f>
        <v>#REF!</v>
      </c>
      <c r="J125" s="41"/>
    </row>
    <row r="126" spans="1:10" x14ac:dyDescent="0.25">
      <c r="G126" s="74"/>
      <c r="H126" s="6"/>
      <c r="I126" s="30"/>
      <c r="J126" s="41"/>
    </row>
    <row r="127" spans="1:10" s="61" customFormat="1" x14ac:dyDescent="0.25">
      <c r="B127" s="61" t="s">
        <v>46</v>
      </c>
      <c r="G127" s="84"/>
      <c r="H127" s="63"/>
      <c r="I127" s="63"/>
      <c r="J127" s="60"/>
    </row>
    <row r="128" spans="1:10" x14ac:dyDescent="0.25">
      <c r="C128" s="4" t="s">
        <v>47</v>
      </c>
      <c r="F128" s="4" t="s">
        <v>175</v>
      </c>
      <c r="G128" s="74">
        <v>24720</v>
      </c>
      <c r="H128" s="6"/>
      <c r="I128" s="33" t="e">
        <f>+#REF!/#REF!</f>
        <v>#REF!</v>
      </c>
      <c r="J128" s="41"/>
    </row>
    <row r="129" spans="1:10" ht="15.75" thickBot="1" x14ac:dyDescent="0.3">
      <c r="C129" s="4" t="s">
        <v>48</v>
      </c>
      <c r="F129" s="4" t="s">
        <v>174</v>
      </c>
      <c r="G129" s="74">
        <v>1889</v>
      </c>
      <c r="H129" s="10"/>
      <c r="I129" s="33" t="e">
        <f>+#REF!/#REF!</f>
        <v>#REF!</v>
      </c>
      <c r="J129" s="41"/>
    </row>
    <row r="130" spans="1:10" x14ac:dyDescent="0.25">
      <c r="G130" s="75">
        <f>SUM(G128:G129)</f>
        <v>26609</v>
      </c>
      <c r="H130" s="11">
        <f>SUM(H128:H129)</f>
        <v>0</v>
      </c>
      <c r="I130" s="33" t="e">
        <f>+#REF!/#REF!</f>
        <v>#REF!</v>
      </c>
      <c r="J130" s="41"/>
    </row>
    <row r="131" spans="1:10" x14ac:dyDescent="0.25">
      <c r="G131" s="74"/>
      <c r="H131" s="6"/>
      <c r="I131" s="30"/>
      <c r="J131" s="41"/>
    </row>
    <row r="132" spans="1:10" s="61" customFormat="1" x14ac:dyDescent="0.25">
      <c r="B132" s="61" t="s">
        <v>49</v>
      </c>
      <c r="G132" s="84"/>
      <c r="H132" s="63"/>
      <c r="I132" s="63"/>
      <c r="J132" s="60"/>
    </row>
    <row r="133" spans="1:10" x14ac:dyDescent="0.25">
      <c r="C133" s="4" t="s">
        <v>97</v>
      </c>
      <c r="F133" s="4" t="s">
        <v>196</v>
      </c>
      <c r="G133" s="74">
        <v>0</v>
      </c>
      <c r="H133" s="6"/>
      <c r="I133" s="33" t="e">
        <f>+#REF!/#REF!</f>
        <v>#REF!</v>
      </c>
      <c r="J133" s="41"/>
    </row>
    <row r="134" spans="1:10" x14ac:dyDescent="0.25">
      <c r="C134" s="4" t="s">
        <v>50</v>
      </c>
      <c r="F134" s="4" t="s">
        <v>200</v>
      </c>
      <c r="G134" s="74">
        <v>10000</v>
      </c>
      <c r="H134" s="6">
        <v>55</v>
      </c>
      <c r="I134" s="33" t="e">
        <f>+#REF!/#REF!</f>
        <v>#REF!</v>
      </c>
      <c r="J134" s="41"/>
    </row>
    <row r="135" spans="1:10" x14ac:dyDescent="0.25">
      <c r="C135" s="4" t="s">
        <v>110</v>
      </c>
      <c r="F135" s="4" t="s">
        <v>202</v>
      </c>
      <c r="G135" s="74">
        <v>0</v>
      </c>
      <c r="H135" s="6"/>
      <c r="I135" s="33">
        <v>0</v>
      </c>
      <c r="J135" s="41"/>
    </row>
    <row r="136" spans="1:10" s="5" customFormat="1" x14ac:dyDescent="0.25">
      <c r="A136" s="4"/>
      <c r="B136" s="4"/>
      <c r="C136" s="24" t="s">
        <v>98</v>
      </c>
      <c r="D136" s="4"/>
      <c r="E136" s="4"/>
      <c r="F136" s="4" t="s">
        <v>198</v>
      </c>
      <c r="G136" s="74">
        <v>5500</v>
      </c>
      <c r="H136" s="6">
        <v>5680</v>
      </c>
      <c r="I136" s="33" t="e">
        <f>+#REF!/#REF!</f>
        <v>#REF!</v>
      </c>
      <c r="J136" s="41"/>
    </row>
    <row r="137" spans="1:10" s="5" customFormat="1" x14ac:dyDescent="0.25">
      <c r="A137" s="4"/>
      <c r="B137" s="4"/>
      <c r="C137" s="4" t="s">
        <v>99</v>
      </c>
      <c r="F137" s="4" t="s">
        <v>199</v>
      </c>
      <c r="G137" s="74">
        <v>0</v>
      </c>
      <c r="H137" s="6"/>
      <c r="I137" s="33">
        <v>0</v>
      </c>
      <c r="J137" s="41"/>
    </row>
    <row r="138" spans="1:10" s="5" customFormat="1" x14ac:dyDescent="0.25">
      <c r="A138" s="4"/>
      <c r="B138" s="4"/>
      <c r="C138" s="94" t="s">
        <v>100</v>
      </c>
      <c r="D138" s="94"/>
      <c r="E138" s="94"/>
      <c r="F138" s="4" t="s">
        <v>195</v>
      </c>
      <c r="G138" s="74">
        <v>0</v>
      </c>
      <c r="H138" s="6"/>
      <c r="I138" s="33" t="e">
        <f>+#REF!/#REF!</f>
        <v>#REF!</v>
      </c>
      <c r="J138" s="41"/>
    </row>
    <row r="139" spans="1:10" s="5" customFormat="1" ht="15.75" thickBot="1" x14ac:dyDescent="0.3">
      <c r="A139" s="4"/>
      <c r="B139" s="4"/>
      <c r="C139" s="24" t="s">
        <v>51</v>
      </c>
      <c r="D139" s="4"/>
      <c r="E139" s="4"/>
      <c r="F139" s="4" t="s">
        <v>197</v>
      </c>
      <c r="G139" s="74">
        <v>0</v>
      </c>
      <c r="H139" s="10"/>
      <c r="I139" s="33" t="e">
        <f>+#REF!/#REF!</f>
        <v>#REF!</v>
      </c>
      <c r="J139" s="41"/>
    </row>
    <row r="140" spans="1:10" s="5" customFormat="1" x14ac:dyDescent="0.25">
      <c r="A140" s="4"/>
      <c r="B140" s="4"/>
      <c r="C140" s="4"/>
      <c r="D140" s="4"/>
      <c r="E140" s="4"/>
      <c r="F140" s="4"/>
      <c r="G140" s="75">
        <f>SUM(G133:G139)</f>
        <v>15500</v>
      </c>
      <c r="H140" s="11">
        <f>SUM(H133:H139)</f>
        <v>5735</v>
      </c>
      <c r="I140" s="33" t="e">
        <f>+#REF!/#REF!</f>
        <v>#REF!</v>
      </c>
      <c r="J140" s="41"/>
    </row>
    <row r="141" spans="1:10" s="5" customFormat="1" x14ac:dyDescent="0.25">
      <c r="A141" s="4"/>
      <c r="B141" s="4"/>
      <c r="C141" s="4"/>
      <c r="D141" s="4"/>
      <c r="E141" s="4"/>
      <c r="F141" s="4"/>
      <c r="G141" s="74"/>
      <c r="H141" s="6"/>
      <c r="I141" s="30"/>
      <c r="J141" s="41"/>
    </row>
    <row r="142" spans="1:10" s="62" customFormat="1" x14ac:dyDescent="0.25">
      <c r="A142" s="58"/>
      <c r="B142" s="61" t="s">
        <v>52</v>
      </c>
      <c r="C142" s="58"/>
      <c r="D142" s="58"/>
      <c r="E142" s="58"/>
      <c r="F142" s="58"/>
      <c r="G142" s="76"/>
      <c r="H142" s="59"/>
      <c r="I142" s="59"/>
      <c r="J142" s="60"/>
    </row>
    <row r="143" spans="1:10" s="5" customFormat="1" x14ac:dyDescent="0.25">
      <c r="A143" s="4"/>
      <c r="B143" s="4"/>
      <c r="C143" s="4" t="s">
        <v>101</v>
      </c>
      <c r="D143" s="4"/>
      <c r="E143" s="4"/>
      <c r="F143" s="6" t="s">
        <v>187</v>
      </c>
      <c r="G143" s="74">
        <v>3600</v>
      </c>
      <c r="H143" s="6">
        <v>345.76</v>
      </c>
      <c r="I143" s="33" t="e">
        <f>+#REF!/#REF!</f>
        <v>#REF!</v>
      </c>
      <c r="J143" s="41"/>
    </row>
    <row r="144" spans="1:10" s="5" customFormat="1" x14ac:dyDescent="0.25">
      <c r="A144" s="4"/>
      <c r="B144" s="4"/>
      <c r="C144" s="4" t="s">
        <v>73</v>
      </c>
      <c r="D144" s="4"/>
      <c r="E144" s="4"/>
      <c r="F144" s="4" t="s">
        <v>192</v>
      </c>
      <c r="G144" s="74">
        <v>5000</v>
      </c>
      <c r="H144" s="6">
        <v>417.3</v>
      </c>
      <c r="I144" s="33" t="e">
        <f>+#REF!/#REF!</f>
        <v>#REF!</v>
      </c>
      <c r="J144" s="41"/>
    </row>
    <row r="145" spans="1:10" s="5" customFormat="1" x14ac:dyDescent="0.25">
      <c r="A145" s="4"/>
      <c r="B145" s="4"/>
      <c r="C145" s="24" t="s">
        <v>218</v>
      </c>
      <c r="D145" s="4"/>
      <c r="E145" s="4"/>
      <c r="F145" s="6" t="s">
        <v>186</v>
      </c>
      <c r="G145" s="78">
        <v>3000</v>
      </c>
      <c r="H145" s="6">
        <v>235</v>
      </c>
      <c r="I145" s="33" t="e">
        <f>+#REF!/#REF!</f>
        <v>#REF!</v>
      </c>
      <c r="J145" s="41"/>
    </row>
    <row r="146" spans="1:10" s="5" customFormat="1" x14ac:dyDescent="0.25">
      <c r="A146" s="4"/>
      <c r="B146" s="4"/>
      <c r="C146" s="24" t="s">
        <v>53</v>
      </c>
      <c r="D146" s="4"/>
      <c r="E146" s="4"/>
      <c r="F146" s="4" t="s">
        <v>190</v>
      </c>
      <c r="G146" s="74">
        <v>350</v>
      </c>
      <c r="H146" s="6"/>
      <c r="I146" s="33" t="e">
        <f>+#REF!/#REF!</f>
        <v>#REF!</v>
      </c>
      <c r="J146" s="41"/>
    </row>
    <row r="147" spans="1:10" s="5" customFormat="1" x14ac:dyDescent="0.25">
      <c r="A147" s="4"/>
      <c r="B147" s="4"/>
      <c r="C147" s="24" t="s">
        <v>68</v>
      </c>
      <c r="D147" s="4"/>
      <c r="E147" s="4"/>
      <c r="F147" s="4" t="s">
        <v>191</v>
      </c>
      <c r="G147" s="74">
        <v>0</v>
      </c>
      <c r="H147" s="8"/>
      <c r="I147" s="33" t="e">
        <f>+#REF!/#REF!</f>
        <v>#REF!</v>
      </c>
      <c r="J147" s="41"/>
    </row>
    <row r="148" spans="1:10" s="5" customFormat="1" ht="15.75" thickBot="1" x14ac:dyDescent="0.3">
      <c r="A148" s="4"/>
      <c r="B148" s="4"/>
      <c r="C148" s="24" t="s">
        <v>79</v>
      </c>
      <c r="D148" s="4"/>
      <c r="E148" s="4"/>
      <c r="F148" s="4" t="s">
        <v>189</v>
      </c>
      <c r="G148" s="74">
        <v>750</v>
      </c>
      <c r="H148" s="10"/>
      <c r="I148" s="33" t="e">
        <f>+#REF!/#REF!</f>
        <v>#REF!</v>
      </c>
      <c r="J148" s="41"/>
    </row>
    <row r="149" spans="1:10" s="5" customFormat="1" x14ac:dyDescent="0.25">
      <c r="A149" s="4"/>
      <c r="B149" s="4"/>
      <c r="C149" s="4"/>
      <c r="D149" s="4"/>
      <c r="E149" s="4"/>
      <c r="F149" s="4"/>
      <c r="G149" s="75">
        <f>SUM(G143:G148)</f>
        <v>12700</v>
      </c>
      <c r="H149" s="11">
        <f>SUM(H143:H148)</f>
        <v>998.06</v>
      </c>
      <c r="I149" s="33" t="e">
        <f>+#REF!/#REF!</f>
        <v>#REF!</v>
      </c>
      <c r="J149" s="41"/>
    </row>
    <row r="150" spans="1:10" s="5" customFormat="1" x14ac:dyDescent="0.25">
      <c r="A150" s="4"/>
      <c r="B150" s="4"/>
      <c r="C150" s="4"/>
      <c r="D150" s="4"/>
      <c r="E150" s="4"/>
      <c r="F150" s="4"/>
      <c r="G150" s="74"/>
      <c r="H150" s="6"/>
      <c r="I150" s="30"/>
      <c r="J150" s="41"/>
    </row>
    <row r="151" spans="1:10" s="62" customFormat="1" x14ac:dyDescent="0.25">
      <c r="A151" s="58"/>
      <c r="B151" s="61" t="s">
        <v>54</v>
      </c>
      <c r="C151" s="58"/>
      <c r="D151" s="58"/>
      <c r="E151" s="58"/>
      <c r="F151" s="58"/>
      <c r="G151" s="76"/>
      <c r="H151" s="59"/>
      <c r="I151" s="59"/>
      <c r="J151" s="60"/>
    </row>
    <row r="152" spans="1:10" s="5" customFormat="1" x14ac:dyDescent="0.25">
      <c r="A152" s="4"/>
      <c r="B152" s="4"/>
      <c r="C152" s="24" t="s">
        <v>109</v>
      </c>
      <c r="D152" s="4"/>
      <c r="E152" s="4"/>
      <c r="F152" s="4" t="s">
        <v>188</v>
      </c>
      <c r="G152" s="74">
        <v>0</v>
      </c>
      <c r="H152" s="8">
        <v>0</v>
      </c>
      <c r="I152" s="33">
        <v>0</v>
      </c>
      <c r="J152" s="41"/>
    </row>
    <row r="153" spans="1:10" s="5" customFormat="1" ht="15.75" thickBot="1" x14ac:dyDescent="0.3">
      <c r="A153" s="4"/>
      <c r="B153" s="4"/>
      <c r="C153" s="24" t="s">
        <v>62</v>
      </c>
      <c r="D153" s="4"/>
      <c r="E153" s="4"/>
      <c r="F153" s="6" t="s">
        <v>186</v>
      </c>
      <c r="G153" s="74">
        <v>100</v>
      </c>
      <c r="H153" s="10">
        <v>0</v>
      </c>
      <c r="I153" s="33" t="e">
        <f>+#REF!/#REF!</f>
        <v>#REF!</v>
      </c>
      <c r="J153" s="41"/>
    </row>
    <row r="154" spans="1:10" s="5" customFormat="1" x14ac:dyDescent="0.25">
      <c r="A154" s="4"/>
      <c r="B154" s="4"/>
      <c r="C154" s="4"/>
      <c r="D154" s="4"/>
      <c r="E154" s="4"/>
      <c r="F154" s="4"/>
      <c r="G154" s="75">
        <f>SUM(G152:G153)</f>
        <v>100</v>
      </c>
      <c r="H154" s="11">
        <f>SUM(H152:H153)</f>
        <v>0</v>
      </c>
      <c r="I154" s="33" t="e">
        <f>+#REF!/#REF!</f>
        <v>#REF!</v>
      </c>
      <c r="J154" s="41"/>
    </row>
    <row r="155" spans="1:10" s="5" customFormat="1" x14ac:dyDescent="0.25">
      <c r="A155" s="4"/>
      <c r="B155" s="4"/>
      <c r="C155" s="4"/>
      <c r="D155" s="4"/>
      <c r="E155" s="4"/>
      <c r="F155" s="4"/>
      <c r="G155" s="74"/>
      <c r="H155" s="6"/>
      <c r="I155" s="30"/>
      <c r="J155" s="41"/>
    </row>
    <row r="156" spans="1:10" s="64" customFormat="1" x14ac:dyDescent="0.25">
      <c r="A156" s="61"/>
      <c r="B156" s="61" t="s">
        <v>55</v>
      </c>
      <c r="C156" s="61"/>
      <c r="D156" s="61"/>
      <c r="E156" s="61"/>
      <c r="F156" s="61"/>
      <c r="G156" s="84"/>
      <c r="H156" s="63"/>
      <c r="I156" s="63"/>
      <c r="J156" s="60"/>
    </row>
    <row r="157" spans="1:10" s="5" customFormat="1" x14ac:dyDescent="0.25">
      <c r="A157" s="4"/>
      <c r="B157" s="4"/>
      <c r="C157" s="4" t="s">
        <v>56</v>
      </c>
      <c r="D157" s="4"/>
      <c r="E157" s="4"/>
      <c r="F157" s="4" t="s">
        <v>201</v>
      </c>
      <c r="G157" s="74">
        <v>1500</v>
      </c>
      <c r="H157" s="6">
        <v>0</v>
      </c>
      <c r="I157" s="33" t="e">
        <f>+#REF!/#REF!</f>
        <v>#REF!</v>
      </c>
      <c r="J157" s="41"/>
    </row>
    <row r="158" spans="1:10" s="5" customFormat="1" ht="15.75" thickBot="1" x14ac:dyDescent="0.3">
      <c r="A158" s="4"/>
      <c r="B158" s="4"/>
      <c r="C158" s="4" t="s">
        <v>57</v>
      </c>
      <c r="D158" s="4"/>
      <c r="E158" s="4"/>
      <c r="F158" s="4"/>
      <c r="G158" s="74">
        <v>0</v>
      </c>
      <c r="H158" s="10">
        <v>0</v>
      </c>
      <c r="I158" s="33">
        <v>0</v>
      </c>
      <c r="J158" s="41"/>
    </row>
    <row r="159" spans="1:10" s="5" customFormat="1" x14ac:dyDescent="0.25">
      <c r="A159" s="4"/>
      <c r="B159" s="4"/>
      <c r="C159" s="4"/>
      <c r="D159" s="4"/>
      <c r="E159" s="4"/>
      <c r="F159" s="4"/>
      <c r="G159" s="75">
        <f>SUM(G157:G158)</f>
        <v>1500</v>
      </c>
      <c r="H159" s="11">
        <f>SUM(H157:H158)</f>
        <v>0</v>
      </c>
      <c r="I159" s="33" t="e">
        <f>+#REF!/#REF!</f>
        <v>#REF!</v>
      </c>
      <c r="J159" s="41"/>
    </row>
    <row r="160" spans="1:10" s="5" customFormat="1" x14ac:dyDescent="0.25">
      <c r="A160" s="4"/>
      <c r="B160" s="4"/>
      <c r="C160" s="4"/>
      <c r="D160" s="4"/>
      <c r="E160" s="4"/>
      <c r="F160" s="4"/>
      <c r="G160" s="83"/>
      <c r="H160" s="11"/>
      <c r="I160" s="33"/>
      <c r="J160" s="41"/>
    </row>
    <row r="161" spans="1:10" s="58" customFormat="1" x14ac:dyDescent="0.25">
      <c r="B161" s="61" t="s">
        <v>221</v>
      </c>
      <c r="G161" s="87"/>
      <c r="H161" s="71"/>
      <c r="I161" s="72"/>
      <c r="J161" s="60"/>
    </row>
    <row r="162" spans="1:10" x14ac:dyDescent="0.25">
      <c r="C162" s="4" t="s">
        <v>120</v>
      </c>
      <c r="F162" s="4" t="s">
        <v>180</v>
      </c>
      <c r="G162" s="83">
        <v>17472</v>
      </c>
      <c r="H162" s="11">
        <v>1792</v>
      </c>
      <c r="I162" s="33"/>
      <c r="J162" s="41"/>
    </row>
    <row r="163" spans="1:10" x14ac:dyDescent="0.25">
      <c r="C163" s="4" t="s">
        <v>121</v>
      </c>
      <c r="F163" s="4" t="s">
        <v>181</v>
      </c>
      <c r="G163" s="83">
        <v>1336</v>
      </c>
      <c r="H163" s="11">
        <v>137.1</v>
      </c>
      <c r="I163" s="33"/>
      <c r="J163" s="41"/>
    </row>
    <row r="164" spans="1:10" x14ac:dyDescent="0.25">
      <c r="G164" s="75">
        <f>SUM(G162:G163)</f>
        <v>18808</v>
      </c>
      <c r="H164" s="11">
        <f>SUM(H162:H163)</f>
        <v>1929.1</v>
      </c>
      <c r="I164" s="33"/>
      <c r="J164" s="41"/>
    </row>
    <row r="165" spans="1:10" x14ac:dyDescent="0.25">
      <c r="G165" s="83"/>
      <c r="H165" s="11"/>
      <c r="I165" s="33"/>
      <c r="J165" s="41"/>
    </row>
    <row r="166" spans="1:10" s="58" customFormat="1" x14ac:dyDescent="0.25">
      <c r="B166" s="61" t="s">
        <v>222</v>
      </c>
      <c r="G166" s="87"/>
      <c r="H166" s="71"/>
      <c r="I166" s="72"/>
      <c r="J166" s="60"/>
    </row>
    <row r="167" spans="1:10" x14ac:dyDescent="0.25">
      <c r="C167" s="4" t="s">
        <v>118</v>
      </c>
      <c r="F167" s="4" t="s">
        <v>176</v>
      </c>
      <c r="G167" s="83">
        <v>7488</v>
      </c>
      <c r="H167" s="11">
        <v>1140</v>
      </c>
      <c r="I167" s="33"/>
      <c r="J167" s="41"/>
    </row>
    <row r="168" spans="1:10" x14ac:dyDescent="0.25">
      <c r="C168" s="4" t="s">
        <v>119</v>
      </c>
      <c r="F168" s="4" t="s">
        <v>177</v>
      </c>
      <c r="G168" s="83">
        <v>572</v>
      </c>
      <c r="H168" s="11">
        <v>87.21</v>
      </c>
      <c r="I168" s="33"/>
      <c r="J168" s="41"/>
    </row>
    <row r="169" spans="1:10" x14ac:dyDescent="0.25">
      <c r="G169" s="75">
        <f>SUM(G167:G168)</f>
        <v>8060</v>
      </c>
      <c r="H169" s="11">
        <f>SUM(H167:H168)</f>
        <v>1227.21</v>
      </c>
      <c r="I169" s="33"/>
      <c r="J169" s="41"/>
    </row>
    <row r="170" spans="1:10" x14ac:dyDescent="0.25">
      <c r="G170" s="83"/>
      <c r="H170" s="11"/>
      <c r="I170" s="33"/>
      <c r="J170" s="41"/>
    </row>
    <row r="171" spans="1:10" s="58" customFormat="1" x14ac:dyDescent="0.25">
      <c r="B171" s="61" t="s">
        <v>223</v>
      </c>
      <c r="G171" s="87"/>
      <c r="H171" s="71"/>
      <c r="I171" s="72"/>
      <c r="J171" s="60"/>
    </row>
    <row r="172" spans="1:10" x14ac:dyDescent="0.25">
      <c r="C172" s="4" t="s">
        <v>122</v>
      </c>
      <c r="F172" s="4" t="s">
        <v>178</v>
      </c>
      <c r="G172" s="83">
        <v>9988</v>
      </c>
      <c r="H172" s="11">
        <v>1595</v>
      </c>
      <c r="I172" s="33"/>
      <c r="J172" s="41"/>
    </row>
    <row r="173" spans="1:10" x14ac:dyDescent="0.25">
      <c r="C173" s="4" t="s">
        <v>123</v>
      </c>
      <c r="F173" s="4" t="s">
        <v>179</v>
      </c>
      <c r="G173" s="83">
        <v>764</v>
      </c>
      <c r="H173" s="11">
        <v>122.02</v>
      </c>
      <c r="I173" s="33"/>
      <c r="J173" s="41"/>
    </row>
    <row r="174" spans="1:10" x14ac:dyDescent="0.25">
      <c r="G174" s="75">
        <f>SUM(G172:G173)</f>
        <v>10752</v>
      </c>
      <c r="H174" s="11">
        <f>SUM(H172:H173)</f>
        <v>1717.02</v>
      </c>
      <c r="I174" s="33"/>
      <c r="J174" s="41"/>
    </row>
    <row r="175" spans="1:10" s="5" customFormat="1" x14ac:dyDescent="0.25">
      <c r="A175" s="4"/>
      <c r="B175" s="4"/>
      <c r="C175" s="4"/>
      <c r="D175" s="4"/>
      <c r="E175" s="4"/>
      <c r="F175" s="4"/>
      <c r="G175" s="74"/>
      <c r="H175" s="6"/>
      <c r="I175" s="33"/>
      <c r="J175" s="41"/>
    </row>
    <row r="176" spans="1:10" s="5" customFormat="1" x14ac:dyDescent="0.25">
      <c r="A176" s="3"/>
      <c r="B176" s="4"/>
      <c r="C176" s="4"/>
      <c r="D176" s="4"/>
      <c r="E176" s="3" t="s">
        <v>58</v>
      </c>
      <c r="F176" s="4"/>
      <c r="G176" s="82">
        <f>SUM(G50,G56,G63,G70,G77,G88,G92,G101,G107,G119,G125,G130,G140,G149,G154,G159,G164,G169,G174)</f>
        <v>404213</v>
      </c>
      <c r="H176" s="25">
        <f>SUM(H50,H56,H63,H70,H77,H88,H92,H101,H107,H119,H125,H130,H140,H149,H154,H159)</f>
        <v>47644.020000000004</v>
      </c>
      <c r="I176" s="68"/>
      <c r="J176" s="70">
        <f t="shared" ref="J176" si="0">SUM(J50,J56,J63,J70,J77,J88,J92,J101,J107,J119,J125,J130,J140,J149,J154,J159)</f>
        <v>0</v>
      </c>
    </row>
    <row r="177" spans="1:10" x14ac:dyDescent="0.25">
      <c r="G177" s="74"/>
    </row>
    <row r="178" spans="1:10" s="5" customFormat="1" x14ac:dyDescent="0.25">
      <c r="A178" s="4"/>
      <c r="B178" s="4"/>
      <c r="C178" s="4"/>
      <c r="D178" s="3" t="s">
        <v>66</v>
      </c>
      <c r="E178" s="4"/>
      <c r="F178" s="4"/>
      <c r="G178" s="88">
        <f>G36-G176</f>
        <v>-27873</v>
      </c>
      <c r="H178" s="18">
        <f>H36-H176</f>
        <v>-20705.970000000005</v>
      </c>
      <c r="I178" s="69"/>
      <c r="J178" s="70">
        <f>J36-J176</f>
        <v>0</v>
      </c>
    </row>
  </sheetData>
  <mergeCells count="2">
    <mergeCell ref="C29:E29"/>
    <mergeCell ref="C138:E138"/>
  </mergeCells>
  <pageMargins left="0.25" right="0.25" top="0.5" bottom="0.5" header="0.3" footer="0.3"/>
  <pageSetup scale="83" fitToHeight="0" orientation="landscape" r:id="rId1"/>
  <headerFooter>
    <oddHeader>&amp;C&amp;P</oddHeader>
  </headerFooter>
  <rowBreaks count="4" manualBreakCount="4">
    <brk id="37" max="12" man="1"/>
    <brk id="71" max="12" man="1"/>
    <brk id="102" max="12" man="1"/>
    <brk id="131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Oct2024</vt:lpstr>
      <vt:lpstr>'Oct2024'!Print_Area</vt:lpstr>
      <vt:lpstr>'Oct2024'!Print_Titles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Betsy Cromwell</dc:creator>
  <cp:lastModifiedBy>Admin</cp:lastModifiedBy>
  <cp:lastPrinted>2024-10-16T15:26:03Z</cp:lastPrinted>
  <dcterms:created xsi:type="dcterms:W3CDTF">2016-11-21T15:50:14Z</dcterms:created>
  <dcterms:modified xsi:type="dcterms:W3CDTF">2025-01-15T16:01:17Z</dcterms:modified>
</cp:coreProperties>
</file>